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70" tabRatio="677" activeTab="13"/>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 name="マスタシート" sheetId="13" state="hidden" r:id="rId13"/>
    <sheet name="対象者名簿" sheetId="14" r:id="rId14"/>
    <sheet name="様式 (原本)" sheetId="15" r:id="rId15"/>
  </sheets>
  <externalReferences>
    <externalReference r:id="rId18"/>
  </externalReferences>
  <definedNames>
    <definedName name="_xlnm._FilterDatabase" localSheetId="12" hidden="1">'マスタシート'!$C$1:$H$261</definedName>
    <definedName name="Line_29" localSheetId="10">'2月'!$O$29:$O$30</definedName>
    <definedName name="Line_29">#REF!</definedName>
    <definedName name="Line_30" localSheetId="10">'2月'!$O$29:$O$30</definedName>
    <definedName name="Line_30">#REF!</definedName>
    <definedName name="Line_31" localSheetId="10">'2月'!$O$29:$O$30</definedName>
    <definedName name="Line_31">#REF!</definedName>
    <definedName name="nikkyuu" localSheetId="6">'[1]日給・時給一覧'!#REF!</definedName>
    <definedName name="nikkyuu" localSheetId="7">'[1]日給・時給一覧'!#REF!</definedName>
    <definedName name="nikkyuu" localSheetId="8">'[1]日給・時給一覧'!#REF!</definedName>
    <definedName name="nikkyuu" localSheetId="9">'[1]日給・時給一覧'!#REF!</definedName>
    <definedName name="nikkyuu" localSheetId="10">'[1]日給・時給一覧'!#REF!</definedName>
    <definedName name="nikkyuu" localSheetId="11">'[1]日給・時給一覧'!#REF!</definedName>
    <definedName name="nikkyuu" localSheetId="0">'[1]日給・時給一覧'!#REF!</definedName>
    <definedName name="nikkyuu" localSheetId="1">'[1]日給・時給一覧'!#REF!</definedName>
    <definedName name="nikkyuu" localSheetId="2">'[1]日給・時給一覧'!#REF!</definedName>
    <definedName name="nikkyuu" localSheetId="3">'[1]日給・時給一覧'!#REF!</definedName>
    <definedName name="nikkyuu" localSheetId="4">'[1]日給・時給一覧'!#REF!</definedName>
    <definedName name="nikkyuu" localSheetId="5">'[1]日給・時給一覧'!#REF!</definedName>
    <definedName name="nikkyuu">'[1]日給・時給一覧'!#REF!</definedName>
    <definedName name="_xlnm.Print_Area" localSheetId="0">'4月'!$A$1:$AA$39</definedName>
    <definedName name="_xlnm.Print_Area" localSheetId="12">'マスタシート'!$G$222:$H$249</definedName>
    <definedName name="_xlnm.Print_Area" localSheetId="13">'対象者名簿'!$A$1:$G$53</definedName>
    <definedName name="_xlnm.Print_Area" localSheetId="14">'様式 (原本)'!$A$26:$AR$83</definedName>
    <definedName name="_xlnm.Print_Titles" localSheetId="13">'対象者名簿'!$1:$2</definedName>
    <definedName name="test">#REF!</definedName>
    <definedName name="休日日付">'マスタシート'!$G$1:$G$1008</definedName>
    <definedName name="休日名称">'マスタシート'!$G$1:$H$1008</definedName>
    <definedName name="所属区分">'マスタシート'!$C$2:$D$261</definedName>
    <definedName name="所属名称">'マスタシート'!$D$2:$D$261</definedName>
    <definedName name="職名" localSheetId="6">'[1]日給・時給一覧'!#REF!</definedName>
    <definedName name="職名" localSheetId="7">'[1]日給・時給一覧'!#REF!</definedName>
    <definedName name="職名" localSheetId="8">'[1]日給・時給一覧'!#REF!</definedName>
    <definedName name="職名" localSheetId="9">'[1]日給・時給一覧'!#REF!</definedName>
    <definedName name="職名" localSheetId="10">'[1]日給・時給一覧'!#REF!</definedName>
    <definedName name="職名" localSheetId="11">'[1]日給・時給一覧'!#REF!</definedName>
    <definedName name="職名" localSheetId="0">'[1]日給・時給一覧'!#REF!</definedName>
    <definedName name="職名" localSheetId="1">'[1]日給・時給一覧'!#REF!</definedName>
    <definedName name="職名" localSheetId="2">'[1]日給・時給一覧'!#REF!</definedName>
    <definedName name="職名" localSheetId="3">'[1]日給・時給一覧'!#REF!</definedName>
    <definedName name="職名" localSheetId="4">'[1]日給・時給一覧'!#REF!</definedName>
    <definedName name="職名" localSheetId="5">'[1]日給・時給一覧'!#REF!</definedName>
    <definedName name="職名">'[1]日給・時給一覧'!#REF!</definedName>
    <definedName name="職名区分">'マスタシート'!$E$2:$F$59</definedName>
    <definedName name="職名名称">'マスタシート'!$F$2:$F$59</definedName>
    <definedName name="日給" localSheetId="6">'[1]日給・時給一覧'!#REF!</definedName>
    <definedName name="日給" localSheetId="7">'[1]日給・時給一覧'!#REF!</definedName>
    <definedName name="日給" localSheetId="8">'[1]日給・時給一覧'!#REF!</definedName>
    <definedName name="日給" localSheetId="9">'[1]日給・時給一覧'!#REF!</definedName>
    <definedName name="日給" localSheetId="10">'[1]日給・時給一覧'!#REF!</definedName>
    <definedName name="日給" localSheetId="11">'[1]日給・時給一覧'!#REF!</definedName>
    <definedName name="日給" localSheetId="0">'[1]日給・時給一覧'!#REF!</definedName>
    <definedName name="日給" localSheetId="1">'[1]日給・時給一覧'!#REF!</definedName>
    <definedName name="日給" localSheetId="2">'[1]日給・時給一覧'!#REF!</definedName>
    <definedName name="日給" localSheetId="3">'[1]日給・時給一覧'!#REF!</definedName>
    <definedName name="日給" localSheetId="4">'[1]日給・時給一覧'!#REF!</definedName>
    <definedName name="日給" localSheetId="5">'[1]日給・時給一覧'!#REF!</definedName>
    <definedName name="日給">'[1]日給・時給一覧'!#REF!</definedName>
    <definedName name="部局名">#REF!</definedName>
  </definedNames>
  <calcPr fullCalcOnLoad="1"/>
</workbook>
</file>

<file path=xl/sharedStrings.xml><?xml version="1.0" encoding="utf-8"?>
<sst xmlns="http://schemas.openxmlformats.org/spreadsheetml/2006/main" count="3280" uniqueCount="809">
  <si>
    <t>個人番号</t>
  </si>
  <si>
    <t>月</t>
  </si>
  <si>
    <t>延時間数</t>
  </si>
  <si>
    <t>日</t>
  </si>
  <si>
    <t>月</t>
  </si>
  <si>
    <t>木</t>
  </si>
  <si>
    <t>金</t>
  </si>
  <si>
    <t>時間</t>
  </si>
  <si>
    <t>計</t>
  </si>
  <si>
    <t>曜日</t>
  </si>
  <si>
    <t>火</t>
  </si>
  <si>
    <t>水</t>
  </si>
  <si>
    <t>勤務時間</t>
  </si>
  <si>
    <t>平成</t>
  </si>
  <si>
    <t>年度</t>
  </si>
  <si>
    <t>みどりの日</t>
  </si>
  <si>
    <t>憲法記念日</t>
  </si>
  <si>
    <t>休日</t>
  </si>
  <si>
    <t>こどもの日</t>
  </si>
  <si>
    <t>創立記念日</t>
  </si>
  <si>
    <t>海の日</t>
  </si>
  <si>
    <t>敬老の日</t>
  </si>
  <si>
    <t>秋分の日</t>
  </si>
  <si>
    <t>体育の日</t>
  </si>
  <si>
    <t>文化の日</t>
  </si>
  <si>
    <t>勤労感謝の日</t>
  </si>
  <si>
    <t>天皇誕生日</t>
  </si>
  <si>
    <t>元日</t>
  </si>
  <si>
    <t>処理部局名</t>
  </si>
  <si>
    <t>情報環境部</t>
  </si>
  <si>
    <t>氏名</t>
  </si>
  <si>
    <t>所属コード</t>
  </si>
  <si>
    <t>所属</t>
  </si>
  <si>
    <t>職名コード</t>
  </si>
  <si>
    <t>職名</t>
  </si>
  <si>
    <t>休日名称</t>
  </si>
  <si>
    <t>000000</t>
  </si>
  <si>
    <t>京都大学</t>
  </si>
  <si>
    <t>010000</t>
  </si>
  <si>
    <t>事務本部</t>
  </si>
  <si>
    <t>010010</t>
  </si>
  <si>
    <t>監査室</t>
  </si>
  <si>
    <t>010020</t>
  </si>
  <si>
    <t>秘書・広報室</t>
  </si>
  <si>
    <t>成人の日</t>
  </si>
  <si>
    <t>建国記念日</t>
  </si>
  <si>
    <t>振替休日</t>
  </si>
  <si>
    <t>春分の日</t>
  </si>
  <si>
    <t>昭和の日</t>
  </si>
  <si>
    <t>時間雇用教職員月別勤務予定表</t>
  </si>
  <si>
    <t>勤務曜日・時間</t>
  </si>
  <si>
    <t>年</t>
  </si>
  <si>
    <t>日</t>
  </si>
  <si>
    <t>土</t>
  </si>
  <si>
    <t>記入例</t>
  </si>
  <si>
    <t>に必要な事項を入力してください。</t>
  </si>
  <si>
    <t>氏　　名</t>
  </si>
  <si>
    <t>監督者</t>
  </si>
  <si>
    <t>勤務日</t>
  </si>
  <si>
    <t>時間外勤務等の場合必要です。</t>
  </si>
  <si>
    <t>⑥</t>
  </si>
  <si>
    <t>４月延日数</t>
  </si>
  <si>
    <t>５月延日数</t>
  </si>
  <si>
    <t>６月延日数</t>
  </si>
  <si>
    <t>７月延日数</t>
  </si>
  <si>
    <t>８月延日数</t>
  </si>
  <si>
    <t>９月延日数</t>
  </si>
  <si>
    <t>１０月延日数</t>
  </si>
  <si>
    <t>１１月延日数</t>
  </si>
  <si>
    <t>１２月延日数</t>
  </si>
  <si>
    <t>１月延日数</t>
  </si>
  <si>
    <t>２月延日数</t>
  </si>
  <si>
    <t>３月延日数</t>
  </si>
  <si>
    <t>注．ここまでは印刷範囲外です。これより下の予定表のみ印刷されます。</t>
  </si>
  <si>
    <t>採用・勤務変更
予定年月日</t>
  </si>
  <si>
    <t>②</t>
  </si>
  <si>
    <t>③</t>
  </si>
  <si>
    <t>④</t>
  </si>
  <si>
    <t>⑤</t>
  </si>
  <si>
    <t>①</t>
  </si>
  <si>
    <t>「時間雇用教職員月別勤務予定表」作成手順</t>
  </si>
  <si>
    <t>勤務開始時間</t>
  </si>
  <si>
    <t>勤務終了時間</t>
  </si>
  <si>
    <t>休憩時間</t>
  </si>
  <si>
    <t>適用曜日</t>
  </si>
  <si>
    <t>月，火，水</t>
  </si>
  <si>
    <t>１０：００</t>
  </si>
  <si>
    <t>～</t>
  </si>
  <si>
    <t>１７：００</t>
  </si>
  <si>
    <t>１２：００</t>
  </si>
  <si>
    <t>１３：００</t>
  </si>
  <si>
    <t>～</t>
  </si>
  <si>
    <r>
      <t>※以下の</t>
    </r>
    <r>
      <rPr>
        <b/>
        <sz val="12"/>
        <rFont val="ＭＳ 明朝"/>
        <family val="1"/>
      </rPr>
      <t>①</t>
    </r>
    <r>
      <rPr>
        <b/>
        <sz val="12"/>
        <color indexed="10"/>
        <rFont val="ＭＳ 明朝"/>
        <family val="1"/>
      </rPr>
      <t>から</t>
    </r>
    <r>
      <rPr>
        <b/>
        <sz val="12"/>
        <rFont val="ＭＳ 明朝"/>
        <family val="1"/>
      </rPr>
      <t>⑥</t>
    </r>
    <r>
      <rPr>
        <b/>
        <sz val="12"/>
        <color indexed="10"/>
        <rFont val="ＭＳ 明朝"/>
        <family val="1"/>
      </rPr>
      <t>の</t>
    </r>
  </si>
  <si>
    <t>010700</t>
  </si>
  <si>
    <t>010703</t>
  </si>
  <si>
    <t>総務部総務課</t>
  </si>
  <si>
    <t>010704</t>
  </si>
  <si>
    <t>総務部広報課</t>
  </si>
  <si>
    <t>010705</t>
  </si>
  <si>
    <t>総務部職員課</t>
  </si>
  <si>
    <t>010707</t>
  </si>
  <si>
    <t>総務部人事企画課</t>
  </si>
  <si>
    <t>01079N</t>
  </si>
  <si>
    <t>総務部事務改革推進室</t>
  </si>
  <si>
    <t>011000</t>
  </si>
  <si>
    <t>学生部</t>
  </si>
  <si>
    <t>011031</t>
  </si>
  <si>
    <t>学生部学生課</t>
  </si>
  <si>
    <t>011032</t>
  </si>
  <si>
    <t>学生部厚生課</t>
  </si>
  <si>
    <t>011095</t>
  </si>
  <si>
    <t>学生部入試企画課</t>
  </si>
  <si>
    <t>011500</t>
  </si>
  <si>
    <t>研究推進部</t>
  </si>
  <si>
    <t>011510</t>
  </si>
  <si>
    <t>研究推進部研究推進課</t>
  </si>
  <si>
    <t>011560</t>
  </si>
  <si>
    <t>研究推進部産官学連携課</t>
  </si>
  <si>
    <t>011600</t>
  </si>
  <si>
    <t>国際部</t>
  </si>
  <si>
    <t>011618</t>
  </si>
  <si>
    <t>国際部国際交流課</t>
  </si>
  <si>
    <t>011697</t>
  </si>
  <si>
    <t>国際部留学生課</t>
  </si>
  <si>
    <t>012200</t>
  </si>
  <si>
    <t>教育推進部</t>
  </si>
  <si>
    <t>012205</t>
  </si>
  <si>
    <t>教育推進部教務企画課</t>
  </si>
  <si>
    <t>012207</t>
  </si>
  <si>
    <t>教育推進部共通教育推進課</t>
  </si>
  <si>
    <t>013700</t>
  </si>
  <si>
    <t>企画部</t>
  </si>
  <si>
    <t>013721</t>
  </si>
  <si>
    <t>企画部企画課</t>
  </si>
  <si>
    <t>01379M</t>
  </si>
  <si>
    <t>企画部社会連携推進課</t>
  </si>
  <si>
    <t>01379N</t>
  </si>
  <si>
    <t>企画部中期計画等担当課</t>
  </si>
  <si>
    <t>013900</t>
  </si>
  <si>
    <t>財務部</t>
  </si>
  <si>
    <t>01396B</t>
  </si>
  <si>
    <t>財務部財務課</t>
  </si>
  <si>
    <t>01396C</t>
  </si>
  <si>
    <t>財務部監理課</t>
  </si>
  <si>
    <t>014101</t>
  </si>
  <si>
    <t>人事部職員課</t>
  </si>
  <si>
    <t>014103</t>
  </si>
  <si>
    <t>人事部人事企画課</t>
  </si>
  <si>
    <t>014200</t>
  </si>
  <si>
    <t>施設環境部</t>
  </si>
  <si>
    <t>014210</t>
  </si>
  <si>
    <t>施設環境部施設企画課</t>
  </si>
  <si>
    <t>014211</t>
  </si>
  <si>
    <t>施設環境部施設整備課</t>
  </si>
  <si>
    <t>014212</t>
  </si>
  <si>
    <t>施設環境部施設活用課</t>
  </si>
  <si>
    <t>014300</t>
  </si>
  <si>
    <t>環境安全衛生部</t>
  </si>
  <si>
    <t>014301</t>
  </si>
  <si>
    <t>622100</t>
  </si>
  <si>
    <t>放射性同位元素総合センター</t>
  </si>
  <si>
    <t>624300</t>
  </si>
  <si>
    <t>環境保全センター</t>
  </si>
  <si>
    <t>630000</t>
  </si>
  <si>
    <t>医学部附属病院</t>
  </si>
  <si>
    <t>630403</t>
  </si>
  <si>
    <t>医学部附属病院総務課</t>
  </si>
  <si>
    <t>630405</t>
  </si>
  <si>
    <t>医学部附属病院経理・調達課</t>
  </si>
  <si>
    <t>630439</t>
  </si>
  <si>
    <t>医学部附属病院医務課</t>
  </si>
  <si>
    <t>630445</t>
  </si>
  <si>
    <t>医学部附属病院経営管理課</t>
  </si>
  <si>
    <t>630470</t>
  </si>
  <si>
    <t>医学部附属病院医療サービス課</t>
  </si>
  <si>
    <t>630477</t>
  </si>
  <si>
    <t>医学部附属病院新病院整備推進室</t>
  </si>
  <si>
    <t>6A0100</t>
  </si>
  <si>
    <t>カウンセリングセンター</t>
  </si>
  <si>
    <t>6A0200</t>
  </si>
  <si>
    <t>大学文書館</t>
  </si>
  <si>
    <t>6A0500</t>
  </si>
  <si>
    <t>物質－細胞統合システム拠点</t>
  </si>
  <si>
    <t>6A0501</t>
  </si>
  <si>
    <t>物質－細胞統合システム拠点事務部</t>
  </si>
  <si>
    <t>6A1000</t>
  </si>
  <si>
    <t>微生物科学寄附研究部門</t>
  </si>
  <si>
    <t>6Y0001</t>
  </si>
  <si>
    <t>ナノメディシン融合教育ユニット</t>
  </si>
  <si>
    <t>6Y0002</t>
  </si>
  <si>
    <t>生存基盤科学研究ユニット</t>
  </si>
  <si>
    <t>6Y0003</t>
  </si>
  <si>
    <t>次世代開拓研究ユニット</t>
  </si>
  <si>
    <t>6Y0004</t>
  </si>
  <si>
    <t>生命科学系キャリアパス形成ユニット</t>
  </si>
  <si>
    <t>6Y0005</t>
  </si>
  <si>
    <t>先端医工学研究ユニット</t>
  </si>
  <si>
    <t>6Y0006</t>
  </si>
  <si>
    <t>宇宙総合学研究ユニット</t>
  </si>
  <si>
    <t>6Y0007</t>
  </si>
  <si>
    <t>先端技術グローバルリーダー養成ユニット</t>
  </si>
  <si>
    <t>700000</t>
  </si>
  <si>
    <t>化学研究所</t>
  </si>
  <si>
    <t>703200</t>
  </si>
  <si>
    <t>宇治地区事務部</t>
  </si>
  <si>
    <t>703201</t>
  </si>
  <si>
    <t>宇治地区</t>
  </si>
  <si>
    <t>703203</t>
  </si>
  <si>
    <t>宇治地区総務課</t>
  </si>
  <si>
    <t>703212</t>
  </si>
  <si>
    <t>宇治地区経理課</t>
  </si>
  <si>
    <t>703244</t>
  </si>
  <si>
    <t>宇治地区研究協力課</t>
  </si>
  <si>
    <t>703250</t>
  </si>
  <si>
    <t>宇治地区施設環境課</t>
  </si>
  <si>
    <t>703900</t>
  </si>
  <si>
    <t>化学研究所附属原子核科学研究施設</t>
  </si>
  <si>
    <t>703902</t>
  </si>
  <si>
    <t>化学研究所附属核酸情報解析施設</t>
  </si>
  <si>
    <t>703903</t>
  </si>
  <si>
    <t>化学研究所附属バイオインフォマティクスセンター</t>
  </si>
  <si>
    <t>703904</t>
  </si>
  <si>
    <t>化学研究所附属元素科学国際研究センター</t>
  </si>
  <si>
    <t>703905</t>
  </si>
  <si>
    <t>化学研究所附属先端ビームナノ科学センター</t>
  </si>
  <si>
    <t>750000</t>
  </si>
  <si>
    <t>防災研究所</t>
  </si>
  <si>
    <t>040</t>
  </si>
  <si>
    <t>750090</t>
  </si>
  <si>
    <t>防災研究所技術室</t>
  </si>
  <si>
    <t>防災研究所附属地震予知研究センター</t>
  </si>
  <si>
    <t>753918</t>
  </si>
  <si>
    <t>753919</t>
  </si>
  <si>
    <t>防災研究所附属火山活動研究センター</t>
  </si>
  <si>
    <t>753921</t>
  </si>
  <si>
    <t>防災研究所附属巨大災害研究センター</t>
  </si>
  <si>
    <t>753922</t>
  </si>
  <si>
    <t>防災研究所附属斜面災害研究センター</t>
  </si>
  <si>
    <t>753923</t>
  </si>
  <si>
    <t>防災研究所附属流域災害研究センター</t>
  </si>
  <si>
    <t>753924</t>
  </si>
  <si>
    <t>防災研究所附属水資源環境研究センター</t>
  </si>
  <si>
    <t>760000</t>
  </si>
  <si>
    <t>ウイルス研究所</t>
  </si>
  <si>
    <t>763901</t>
  </si>
  <si>
    <t>ウイルス研究所附属ウイルス感染動物実験施設</t>
  </si>
  <si>
    <t>763902</t>
  </si>
  <si>
    <t>ウイルス研究所附属免疫不全ウイルス研究施設</t>
  </si>
  <si>
    <t>763903</t>
  </si>
  <si>
    <t>ウイルス研究所附属エイズ研究施設</t>
  </si>
  <si>
    <t>763904</t>
  </si>
  <si>
    <t>ウイルス研究所附属感染症モデル研究センター</t>
  </si>
  <si>
    <t>763905</t>
  </si>
  <si>
    <t>ウイルス研究所附属新興ウイルス感染症研究センター</t>
  </si>
  <si>
    <t>770000</t>
  </si>
  <si>
    <t>基礎物理学研究所</t>
  </si>
  <si>
    <t>780000</t>
  </si>
  <si>
    <t>数理解析研究所</t>
  </si>
  <si>
    <t>783900</t>
  </si>
  <si>
    <t>数理解析研究所附属数理応用プログラミング施設</t>
  </si>
  <si>
    <t>783901</t>
  </si>
  <si>
    <t>数理解析研究所附属計算機構研究施設</t>
  </si>
  <si>
    <t>790000</t>
  </si>
  <si>
    <t>原子炉実験所</t>
  </si>
  <si>
    <t>050</t>
  </si>
  <si>
    <t>790090</t>
  </si>
  <si>
    <t>原子炉実験所技術室</t>
  </si>
  <si>
    <t>790400</t>
  </si>
  <si>
    <t>原子炉実験所事務部</t>
  </si>
  <si>
    <t>790403</t>
  </si>
  <si>
    <t>原子炉実験所総務課</t>
  </si>
  <si>
    <t>790412</t>
  </si>
  <si>
    <t>原子炉実験所経理課</t>
  </si>
  <si>
    <t>793900</t>
  </si>
  <si>
    <t>原子炉実験所附属原子炉応用センター</t>
  </si>
  <si>
    <t>793902</t>
  </si>
  <si>
    <t>原子炉実験所附属粒子線腫瘍学研究センター</t>
  </si>
  <si>
    <t>793903</t>
  </si>
  <si>
    <t>原子炉実験所附属安全原子力システム研究センター</t>
  </si>
  <si>
    <t>800000</t>
  </si>
  <si>
    <t>霊長類研究所</t>
  </si>
  <si>
    <t>803900</t>
  </si>
  <si>
    <t>霊長類研究所附属ニホンザル野外観察施設</t>
  </si>
  <si>
    <t>803901</t>
  </si>
  <si>
    <t>霊長類研究所附属サル類保健飼育管理施設</t>
  </si>
  <si>
    <t>803902</t>
  </si>
  <si>
    <t>霊長類研究所附属人類進化モデル研究センター</t>
  </si>
  <si>
    <t>900000</t>
  </si>
  <si>
    <t>人文科学研究所</t>
  </si>
  <si>
    <t>903900</t>
  </si>
  <si>
    <t>人文科学研究所附属東洋学文献センター</t>
  </si>
  <si>
    <t>903901</t>
  </si>
  <si>
    <t>人文科学研究所附属漢字情報研究センター</t>
  </si>
  <si>
    <t>903902</t>
  </si>
  <si>
    <t>人文科学研究所附属現代中国研究センター</t>
  </si>
  <si>
    <t>913900</t>
  </si>
  <si>
    <t>経済研究所附属金融工学研究センター</t>
  </si>
  <si>
    <t>913901</t>
  </si>
  <si>
    <t>経済研究所附属複雑系経済研究センター</t>
  </si>
  <si>
    <t>913902</t>
  </si>
  <si>
    <t>経済研究所附属先端政策分析研究センター</t>
  </si>
  <si>
    <t>930000</t>
  </si>
  <si>
    <t>エネルギー理工学研究所</t>
  </si>
  <si>
    <t>933900</t>
  </si>
  <si>
    <t>エネルギー理工学研究所附属エネルギー複合機構研究センター</t>
  </si>
  <si>
    <t>940000</t>
  </si>
  <si>
    <t>再生医科学研究所</t>
  </si>
  <si>
    <t>943900</t>
  </si>
  <si>
    <t>再生医科学研究所附属再生実験動物施設</t>
  </si>
  <si>
    <t>943901</t>
  </si>
  <si>
    <t>再生医科学研究所附属幹細胞医学研究センター</t>
  </si>
  <si>
    <t>943902</t>
  </si>
  <si>
    <t>再生医科学研究所附属ナノ再生医工学研究センター</t>
  </si>
  <si>
    <t>950000</t>
  </si>
  <si>
    <t>生存圏研究所</t>
  </si>
  <si>
    <t>953900</t>
  </si>
  <si>
    <t>生存圏研究所附属開放型研究推進部</t>
  </si>
  <si>
    <t>960000</t>
  </si>
  <si>
    <t>東南アジア研究所</t>
  </si>
  <si>
    <t>960001</t>
  </si>
  <si>
    <t>東南アジア研究所等</t>
  </si>
  <si>
    <t>事務補佐員</t>
  </si>
  <si>
    <t>技術補佐員</t>
  </si>
  <si>
    <t>医療技術補佐員</t>
  </si>
  <si>
    <t>看護技術補佐員</t>
  </si>
  <si>
    <t>技能補佐員</t>
  </si>
  <si>
    <t>教務補佐員</t>
  </si>
  <si>
    <t>労務補佐員</t>
  </si>
  <si>
    <t>薬剤師</t>
  </si>
  <si>
    <t>技術補佐員（研究支援推進員）</t>
  </si>
  <si>
    <t>160</t>
  </si>
  <si>
    <t>技能補佐員（研究支援推進員）</t>
  </si>
  <si>
    <t>170</t>
  </si>
  <si>
    <t>研究支援推進員</t>
  </si>
  <si>
    <t>210</t>
  </si>
  <si>
    <t>講師（中核的研究機関研究員）</t>
  </si>
  <si>
    <t>260</t>
  </si>
  <si>
    <t>講師（研究機関研究員）</t>
  </si>
  <si>
    <t>270</t>
  </si>
  <si>
    <t>研究員（中核的研究機関）</t>
  </si>
  <si>
    <t>280</t>
  </si>
  <si>
    <t>研究員（研究機関）</t>
  </si>
  <si>
    <t>310</t>
  </si>
  <si>
    <t>医員</t>
  </si>
  <si>
    <t>340</t>
  </si>
  <si>
    <t>医員（研修医）</t>
  </si>
  <si>
    <t>370</t>
  </si>
  <si>
    <t>医員（歯科・研修医）</t>
  </si>
  <si>
    <t>410</t>
  </si>
  <si>
    <t>ティーチング・アシスタント</t>
  </si>
  <si>
    <t>440</t>
  </si>
  <si>
    <t>リサーチ・アシスタント</t>
  </si>
  <si>
    <t>470</t>
  </si>
  <si>
    <t>リサーチ・アソシエイト</t>
  </si>
  <si>
    <t>480</t>
  </si>
  <si>
    <t>オフィス・アシスタント</t>
  </si>
  <si>
    <t>510</t>
  </si>
  <si>
    <t>寄附講座教員</t>
  </si>
  <si>
    <t>520</t>
  </si>
  <si>
    <t>寄附研究部門教員</t>
  </si>
  <si>
    <t>610</t>
  </si>
  <si>
    <t>産学連携研究員</t>
  </si>
  <si>
    <t>650</t>
  </si>
  <si>
    <t>産学官連携研究員</t>
  </si>
  <si>
    <t>660</t>
  </si>
  <si>
    <t>研究員（産官学連携）</t>
  </si>
  <si>
    <t>710</t>
  </si>
  <si>
    <t>研究員（科学技術振興）</t>
  </si>
  <si>
    <t>720</t>
  </si>
  <si>
    <t>研究員（科学研究）</t>
  </si>
  <si>
    <t>730</t>
  </si>
  <si>
    <t>研究員（革新的技術開発研究）</t>
  </si>
  <si>
    <t>740</t>
  </si>
  <si>
    <t>研究員（ＣＯＥ）</t>
  </si>
  <si>
    <t>745</t>
  </si>
  <si>
    <t>研究員（グローバルＣＯＥ）</t>
  </si>
  <si>
    <t>750</t>
  </si>
  <si>
    <t>研究員（学術研究奨励）</t>
  </si>
  <si>
    <t>760</t>
  </si>
  <si>
    <t>研究員（特別教育研究）</t>
  </si>
  <si>
    <t>770</t>
  </si>
  <si>
    <t>研究員（改革推進）</t>
  </si>
  <si>
    <t>780</t>
  </si>
  <si>
    <t>研究員（学術支援）</t>
  </si>
  <si>
    <t>790</t>
  </si>
  <si>
    <t>研究員（プロジェクト名称等）</t>
  </si>
  <si>
    <t>791</t>
  </si>
  <si>
    <t>研究員（イノベーション）</t>
  </si>
  <si>
    <t>792</t>
  </si>
  <si>
    <t>研究員（ＮＥＤＯ）</t>
  </si>
  <si>
    <t>793</t>
  </si>
  <si>
    <t>研究員（建設技術研究開発助成）</t>
  </si>
  <si>
    <t>794</t>
  </si>
  <si>
    <t>研究員（ＪＳＰＳ）</t>
  </si>
  <si>
    <t>795</t>
  </si>
  <si>
    <t>研究員（ＮＩＣＴ）</t>
  </si>
  <si>
    <t>796</t>
  </si>
  <si>
    <t>研究員（ＮＩＨ）</t>
  </si>
  <si>
    <t>797</t>
  </si>
  <si>
    <t>研究員（原子力研究環境整備）</t>
  </si>
  <si>
    <t>798</t>
  </si>
  <si>
    <t>研究員（ＮＥＤＯ産官学連携）</t>
  </si>
  <si>
    <t>799</t>
  </si>
  <si>
    <t>研究員（途上国研究協力）</t>
  </si>
  <si>
    <t>79A</t>
  </si>
  <si>
    <t>研究員（サービス・イノベーション）</t>
  </si>
  <si>
    <t>79B</t>
  </si>
  <si>
    <t>研究員（ＷＰＩ）</t>
  </si>
  <si>
    <t>79C</t>
  </si>
  <si>
    <t>研究員（寄附講座）</t>
  </si>
  <si>
    <t>79D</t>
  </si>
  <si>
    <t>研究員（寄附研究部門）</t>
  </si>
  <si>
    <t>79P</t>
  </si>
  <si>
    <t>研究員（ｉＰＳ細胞研究）</t>
  </si>
  <si>
    <t>800</t>
  </si>
  <si>
    <t>法科大学院特別教授</t>
  </si>
  <si>
    <t>014100</t>
  </si>
  <si>
    <t>人事部</t>
  </si>
  <si>
    <t>週休日相当の日</t>
  </si>
  <si>
    <r>
      <t xml:space="preserve">○採用の場合は採用年月日を、在職者の勤務変更をする場合は，変更年月日を入力してください。
○曜日毎の勤務時間を入力してください。下の表の採用日又は勤務変更日以降の各曜日に時間数が入ります。
○土曜、日曜の両日又はどちらか一日が通常の勤務日となっている変則勤務者については、土曜、日曜の代替として、勤務が割り振られていない二又は一の曜日を週休日相当の日に指定し、その曜日を入力してください。
</t>
    </r>
    <r>
      <rPr>
        <sz val="10"/>
        <color indexed="53"/>
        <rFont val="ＭＳ Ｐ明朝"/>
        <family val="1"/>
      </rPr>
      <t>○不定期勤務の場合は，予定表に，直接入力してください。数式が消えますが，同月の他の日のセルをコピーすれば復活します。</t>
    </r>
    <r>
      <rPr>
        <sz val="10"/>
        <color indexed="49"/>
        <rFont val="ＭＳ Ｐ明朝"/>
        <family val="1"/>
      </rPr>
      <t xml:space="preserve">
○１日の勤務時間等別に，記入例に従って入力してください。</t>
    </r>
  </si>
  <si>
    <t>環境安全衛生部環境安全衛生課</t>
  </si>
  <si>
    <t>01A100</t>
  </si>
  <si>
    <t>情報環境部</t>
  </si>
  <si>
    <t>01A101</t>
  </si>
  <si>
    <t>情報環境部情報企画課</t>
  </si>
  <si>
    <t>01A111</t>
  </si>
  <si>
    <t>情報環境部情報基盤課</t>
  </si>
  <si>
    <t>01C001</t>
  </si>
  <si>
    <t>学生センター</t>
  </si>
  <si>
    <t>01C002</t>
  </si>
  <si>
    <t>キャリアサポートセンター</t>
  </si>
  <si>
    <t>01C003</t>
  </si>
  <si>
    <t>競争的資金サポートセンター</t>
  </si>
  <si>
    <t>01C004</t>
  </si>
  <si>
    <t>国際交流サービスオフィス</t>
  </si>
  <si>
    <t>01C005</t>
  </si>
  <si>
    <t>広報センター</t>
  </si>
  <si>
    <t>01C006</t>
  </si>
  <si>
    <t>人事・共済事務センター</t>
  </si>
  <si>
    <t>01C007</t>
  </si>
  <si>
    <t>給与・共済事務センター</t>
  </si>
  <si>
    <t>01C008</t>
  </si>
  <si>
    <t>出納事務センター</t>
  </si>
  <si>
    <t>01C009</t>
  </si>
  <si>
    <t>契約・資産事務センター</t>
  </si>
  <si>
    <t>01C010</t>
  </si>
  <si>
    <t>施設サポートセンター</t>
  </si>
  <si>
    <t>01C011</t>
  </si>
  <si>
    <t>情報システム管理センター</t>
  </si>
  <si>
    <t>030000</t>
  </si>
  <si>
    <t>附属図書館</t>
  </si>
  <si>
    <t>030400</t>
  </si>
  <si>
    <t>附属図書館事務部</t>
  </si>
  <si>
    <t>030403</t>
  </si>
  <si>
    <t>附属図書館総務課</t>
  </si>
  <si>
    <t>030440</t>
  </si>
  <si>
    <t>附属図書館情報管理課</t>
  </si>
  <si>
    <t>030441</t>
  </si>
  <si>
    <t>附属図書館情報サービス課</t>
  </si>
  <si>
    <t>040010</t>
  </si>
  <si>
    <t>高等教育研究開発推進機構</t>
  </si>
  <si>
    <t>110</t>
  </si>
  <si>
    <t>050000</t>
  </si>
  <si>
    <t>文学研究科</t>
  </si>
  <si>
    <t>070000</t>
  </si>
  <si>
    <t>教育学研究科</t>
  </si>
  <si>
    <t>150000</t>
  </si>
  <si>
    <t>法学研究科</t>
  </si>
  <si>
    <t>170000</t>
  </si>
  <si>
    <t>経済学研究科</t>
  </si>
  <si>
    <t>220000</t>
  </si>
  <si>
    <t>理学部</t>
  </si>
  <si>
    <t>010</t>
  </si>
  <si>
    <t>理学研究科</t>
  </si>
  <si>
    <t>理学研究科等</t>
  </si>
  <si>
    <t>220001</t>
  </si>
  <si>
    <t>220100</t>
  </si>
  <si>
    <t>理学研究科事務部</t>
  </si>
  <si>
    <t>220101</t>
  </si>
  <si>
    <t>220110</t>
  </si>
  <si>
    <t>理学研究科総務・学務室</t>
  </si>
  <si>
    <t>220120</t>
  </si>
  <si>
    <t>理学研究科財務管理室</t>
  </si>
  <si>
    <t>250000</t>
  </si>
  <si>
    <t>工学部</t>
  </si>
  <si>
    <t>工学研究科</t>
  </si>
  <si>
    <t>工学研究科事務部</t>
  </si>
  <si>
    <t>251000</t>
  </si>
  <si>
    <t>252500</t>
  </si>
  <si>
    <t>252503</t>
  </si>
  <si>
    <t>工学研究科総務課</t>
  </si>
  <si>
    <t>252504</t>
  </si>
  <si>
    <t>工学研究科管理課</t>
  </si>
  <si>
    <t>252530</t>
  </si>
  <si>
    <t>工学研究科教務課</t>
  </si>
  <si>
    <t>25258F</t>
  </si>
  <si>
    <t>工学研究科学術協力課</t>
  </si>
  <si>
    <t>2525C1</t>
  </si>
  <si>
    <t>工学研究科経理事務センター</t>
  </si>
  <si>
    <t>340000</t>
  </si>
  <si>
    <t>農学部</t>
  </si>
  <si>
    <t>020</t>
  </si>
  <si>
    <t>農学研究科</t>
  </si>
  <si>
    <t>農学研究科等事務部</t>
  </si>
  <si>
    <t>342600</t>
  </si>
  <si>
    <t>農学部附属農場</t>
  </si>
  <si>
    <t>342700</t>
  </si>
  <si>
    <t>農学部附属演習林</t>
  </si>
  <si>
    <t>343000</t>
  </si>
  <si>
    <t>343003</t>
  </si>
  <si>
    <t>農学研究科等総務課</t>
  </si>
  <si>
    <t>343012</t>
  </si>
  <si>
    <t>農学研究科等経理課</t>
  </si>
  <si>
    <t>34308P</t>
  </si>
  <si>
    <t>農学研究科等教育・研究協力課</t>
  </si>
  <si>
    <t>420000</t>
  </si>
  <si>
    <t>医学部</t>
  </si>
  <si>
    <t>422800</t>
  </si>
  <si>
    <t>医学研究科</t>
  </si>
  <si>
    <t>医学研究科事務部</t>
  </si>
  <si>
    <t>423000</t>
  </si>
  <si>
    <t>423010</t>
  </si>
  <si>
    <t>医学研究科企画・戦略室</t>
  </si>
  <si>
    <t>423020</t>
  </si>
  <si>
    <t>医学研究科総務・社会連携室</t>
  </si>
  <si>
    <t>423030</t>
  </si>
  <si>
    <t>医学研究科教務・学生支援室</t>
  </si>
  <si>
    <t>423040</t>
  </si>
  <si>
    <t>医学研究科経理・研究協力室</t>
  </si>
  <si>
    <t>423060</t>
  </si>
  <si>
    <t>医学研究科経営企画課</t>
  </si>
  <si>
    <t>440000</t>
  </si>
  <si>
    <t>薬学研究科</t>
  </si>
  <si>
    <t>510400</t>
  </si>
  <si>
    <t>人間・環境学研究科</t>
  </si>
  <si>
    <t>022</t>
  </si>
  <si>
    <t>590000</t>
  </si>
  <si>
    <t>590100</t>
  </si>
  <si>
    <t>590101</t>
  </si>
  <si>
    <t>法学研究科附属国際法政文献資料センター</t>
  </si>
  <si>
    <t>590102</t>
  </si>
  <si>
    <t>法学研究科附属法政実務交流センター</t>
  </si>
  <si>
    <t>590200</t>
  </si>
  <si>
    <t>590201</t>
  </si>
  <si>
    <t>理学研究科附属瀬戸臨海実験所</t>
  </si>
  <si>
    <t>590202</t>
  </si>
  <si>
    <t>理学研究科附属天文台</t>
  </si>
  <si>
    <t>590203</t>
  </si>
  <si>
    <t>理学研究科附属機器分析センター</t>
  </si>
  <si>
    <t>590204</t>
  </si>
  <si>
    <t>理学研究科附属地磁気世界資料解析センター</t>
  </si>
  <si>
    <t>590205</t>
  </si>
  <si>
    <t>理学研究科附属分子発生生物学研究センター</t>
  </si>
  <si>
    <t>590206</t>
  </si>
  <si>
    <t>理学研究科附属地球熱学研究施設</t>
  </si>
  <si>
    <t>590300</t>
  </si>
  <si>
    <t>590301</t>
  </si>
  <si>
    <t>医学研究科附属動物実験施設</t>
  </si>
  <si>
    <t>590302</t>
  </si>
  <si>
    <t>医学研究科附属先天異常標本解析センター</t>
  </si>
  <si>
    <t>590303</t>
  </si>
  <si>
    <t>医学研究科附属総合解剖センター</t>
  </si>
  <si>
    <t>590304</t>
  </si>
  <si>
    <t>医学研究科附属高次脳機能総合研究センター</t>
  </si>
  <si>
    <t>590305</t>
  </si>
  <si>
    <t>医学研究科附属ゲノム医学センター</t>
  </si>
  <si>
    <t>590306</t>
  </si>
  <si>
    <t>医学研究科附属医学教育推進センター</t>
  </si>
  <si>
    <t>590400</t>
  </si>
  <si>
    <t>590401</t>
  </si>
  <si>
    <t>文学研究科附属ユーラシア文化研究センター（羽田記念館）</t>
  </si>
  <si>
    <t>590500</t>
  </si>
  <si>
    <t>590501</t>
  </si>
  <si>
    <t>工学研究科附属光・電子理工学教育研究センター</t>
  </si>
  <si>
    <t>590502</t>
  </si>
  <si>
    <t>工学研究科附属メゾ材料研究センター</t>
  </si>
  <si>
    <t>590503</t>
  </si>
  <si>
    <t>工学研究科附属環境質制御研究センター</t>
  </si>
  <si>
    <t>590504</t>
  </si>
  <si>
    <t>工学研究科附属量子理工学研究実験センター</t>
  </si>
  <si>
    <t>590505</t>
  </si>
  <si>
    <t>工学研究科附属桂インテックセンター</t>
  </si>
  <si>
    <t>590506</t>
  </si>
  <si>
    <t>工学研究科附属情報センター</t>
  </si>
  <si>
    <t>590507</t>
  </si>
  <si>
    <t>工学研究科附属環境安全衛生センター</t>
  </si>
  <si>
    <t>590508</t>
  </si>
  <si>
    <t>工学研究科附属流域圏総合環境質研究センター</t>
  </si>
  <si>
    <t>590509</t>
  </si>
  <si>
    <t>工学研究科附属グローバルリーダーシップ大学院工学教育推進センター</t>
  </si>
  <si>
    <t>590600</t>
  </si>
  <si>
    <t>エネルギー科学研究科</t>
  </si>
  <si>
    <t>590601</t>
  </si>
  <si>
    <t>5906A0</t>
  </si>
  <si>
    <t>三研究科共通事務部</t>
  </si>
  <si>
    <t>030</t>
  </si>
  <si>
    <t>590700</t>
  </si>
  <si>
    <t>590701</t>
  </si>
  <si>
    <t>経済学研究科附属プロジェクトセンター</t>
  </si>
  <si>
    <t>590702</t>
  </si>
  <si>
    <t>経済学研究科附属上海センター</t>
  </si>
  <si>
    <t>590800</t>
  </si>
  <si>
    <t>590801</t>
  </si>
  <si>
    <t>薬学研究科附属薬用植物園</t>
  </si>
  <si>
    <t>590802</t>
  </si>
  <si>
    <t>薬学研究科附属統合薬学フロンティア教育センター</t>
  </si>
  <si>
    <t>590900</t>
  </si>
  <si>
    <t>590901</t>
  </si>
  <si>
    <t>農学研究科附属農場</t>
  </si>
  <si>
    <t>590903</t>
  </si>
  <si>
    <t>農学研究科附属牧場</t>
  </si>
  <si>
    <t>590H00</t>
  </si>
  <si>
    <t>ベンチャー・ビジネス・ラボラトリー</t>
  </si>
  <si>
    <t>591000</t>
  </si>
  <si>
    <t>591001</t>
  </si>
  <si>
    <t>教育学研究科附属臨床教育実践研究センター</t>
  </si>
  <si>
    <t>591100</t>
  </si>
  <si>
    <t>アジア・アフリカ地域研究研究科</t>
  </si>
  <si>
    <t>024</t>
  </si>
  <si>
    <t>591200</t>
  </si>
  <si>
    <t>情報学研究科</t>
  </si>
  <si>
    <t>591201</t>
  </si>
  <si>
    <t>591300</t>
  </si>
  <si>
    <t>生命科学研究科</t>
  </si>
  <si>
    <t>591301</t>
  </si>
  <si>
    <t>607300</t>
  </si>
  <si>
    <t>医療技術短期大学部</t>
  </si>
  <si>
    <t>611200</t>
  </si>
  <si>
    <t>保健管理センター</t>
  </si>
  <si>
    <t>611500</t>
  </si>
  <si>
    <t>放射線生物研究センター</t>
  </si>
  <si>
    <t>612500</t>
  </si>
  <si>
    <t>生態学研究センター</t>
  </si>
  <si>
    <t>060</t>
  </si>
  <si>
    <t>614200</t>
  </si>
  <si>
    <t>学術情報メディアセンター</t>
  </si>
  <si>
    <t>614400</t>
  </si>
  <si>
    <t>地域研究統合情報センター</t>
  </si>
  <si>
    <t>615800</t>
  </si>
  <si>
    <t>地球環境学堂</t>
  </si>
  <si>
    <t>615801</t>
  </si>
  <si>
    <t>616000</t>
  </si>
  <si>
    <t>公共政策連携研究部</t>
  </si>
  <si>
    <t>616100</t>
  </si>
  <si>
    <t>公共政策教育部</t>
  </si>
  <si>
    <t>616200</t>
  </si>
  <si>
    <t>経営管理研究部</t>
  </si>
  <si>
    <t>616300</t>
  </si>
  <si>
    <t>経営管理教育部</t>
  </si>
  <si>
    <t>620008</t>
  </si>
  <si>
    <t>留学生センター</t>
  </si>
  <si>
    <t>620009</t>
  </si>
  <si>
    <t>国際交流センター</t>
  </si>
  <si>
    <t>620080</t>
  </si>
  <si>
    <t>総合博物館</t>
  </si>
  <si>
    <t>620152</t>
  </si>
  <si>
    <t>国際融合創造センター</t>
  </si>
  <si>
    <t>620154</t>
  </si>
  <si>
    <t>産官学連携センター</t>
  </si>
  <si>
    <t>620176</t>
  </si>
  <si>
    <t>低温物質科学研究センター</t>
  </si>
  <si>
    <t>620206</t>
  </si>
  <si>
    <t>フィールド科学教育研究センター</t>
  </si>
  <si>
    <t>620207</t>
  </si>
  <si>
    <t>高等教育研究開発推進センター</t>
  </si>
  <si>
    <t>620209</t>
  </si>
  <si>
    <t>こころの未来研究センター</t>
  </si>
  <si>
    <t>620210</t>
  </si>
  <si>
    <t>野生動物研究センター</t>
  </si>
  <si>
    <t>620211</t>
  </si>
  <si>
    <t>文化財総合研究センター</t>
  </si>
  <si>
    <t>802</t>
  </si>
  <si>
    <t>法科大学院特別准教授</t>
  </si>
  <si>
    <t>805</t>
  </si>
  <si>
    <t>専門職大学院特別教授</t>
  </si>
  <si>
    <t>807</t>
  </si>
  <si>
    <t>専門職大学院特別准教授</t>
  </si>
  <si>
    <t>810</t>
  </si>
  <si>
    <t>学外非常勤講師</t>
  </si>
  <si>
    <t>812</t>
  </si>
  <si>
    <t>医師</t>
  </si>
  <si>
    <t>910</t>
  </si>
  <si>
    <t>外国人教師</t>
  </si>
  <si>
    <t>ID</t>
  </si>
  <si>
    <t>ここに入力すると勤務表の作業内容欄に転記されます。</t>
  </si>
  <si>
    <t>備考欄</t>
  </si>
  <si>
    <t>ここに入力すると勤務表の所属・氏名などの下欄（C39)に表示させることができます。</t>
  </si>
  <si>
    <t>氏　名</t>
  </si>
  <si>
    <t>日付</t>
  </si>
  <si>
    <t>従業者印　　　（始業）</t>
  </si>
  <si>
    <t>勤　　　　　務　　　　　内　　　　　容</t>
  </si>
  <si>
    <t>監督・命令者認印</t>
  </si>
  <si>
    <t>従事者印　　　（超勤）</t>
  </si>
  <si>
    <t>作    業    内    容</t>
  </si>
  <si>
    <t>定められた勤務時間</t>
  </si>
  <si>
    <t>減額時間</t>
  </si>
  <si>
    <t>（休憩時間）</t>
  </si>
  <si>
    <t>超過勤務等</t>
  </si>
  <si>
    <t>その他</t>
  </si>
  <si>
    <t>超過勤務時間</t>
  </si>
  <si>
    <t>計</t>
  </si>
  <si>
    <t>所属：</t>
  </si>
  <si>
    <t>個人番号：</t>
  </si>
  <si>
    <t>勤務監督者：</t>
  </si>
  <si>
    <t>労 使 協 定 で 定 め る 超 過 勤 務 等 時 間</t>
  </si>
  <si>
    <t>４ 月 か ら の 累 計</t>
  </si>
  <si>
    <t>１ヶ月</t>
  </si>
  <si>
    <t>４５時間</t>
  </si>
  <si>
    <t>１年間</t>
  </si>
  <si>
    <t>３６０時間</t>
  </si>
  <si>
    <t>超過勤務等時間数</t>
  </si>
  <si>
    <r>
      <t>　</t>
    </r>
    <r>
      <rPr>
        <b/>
        <u val="single"/>
        <sz val="22"/>
        <rFont val="ＭＳ Ｐ明朝"/>
        <family val="1"/>
      </rPr>
      <t>勤　　    　務　　 　   表</t>
    </r>
    <r>
      <rPr>
        <b/>
        <sz val="22"/>
        <rFont val="ＭＳ Ｐ明朝"/>
        <family val="1"/>
      </rPr>
      <t xml:space="preserve"> </t>
    </r>
  </si>
  <si>
    <t>100/100</t>
  </si>
  <si>
    <t>125/100</t>
  </si>
  <si>
    <t>25/100</t>
  </si>
  <si>
    <t>（   ：　　）</t>
  </si>
  <si>
    <t xml:space="preserve">     ：</t>
  </si>
  <si>
    <t>（日　曜）</t>
  </si>
  <si>
    <t>（土　曜）</t>
  </si>
  <si>
    <t>夏季休業</t>
  </si>
  <si>
    <t>99999999</t>
  </si>
  <si>
    <t>夏季一斉休業日</t>
  </si>
  <si>
    <t>備考：</t>
  </si>
  <si>
    <t>夏季一斉休業日</t>
  </si>
  <si>
    <t>京大　花子</t>
  </si>
  <si>
    <t>吉田　一郎</t>
  </si>
  <si>
    <t>国民の休日</t>
  </si>
  <si>
    <t>山の日</t>
  </si>
  <si>
    <t>平成30年4月</t>
  </si>
  <si>
    <t>平成30年5月</t>
  </si>
  <si>
    <t>平成30年6月</t>
  </si>
  <si>
    <t>平成30年7月</t>
  </si>
  <si>
    <t>平成30年8月</t>
  </si>
  <si>
    <t>平成30年9月</t>
  </si>
  <si>
    <t>平成30年10月</t>
  </si>
  <si>
    <t>平成30年11月</t>
  </si>
  <si>
    <t>平成30年12月</t>
  </si>
  <si>
    <t>平成31年1月</t>
  </si>
  <si>
    <t>平成31年2月</t>
  </si>
  <si>
    <t>平成31年3月</t>
  </si>
  <si>
    <t>（祝　日）</t>
  </si>
  <si>
    <t>（休　日）</t>
  </si>
  <si>
    <r>
      <t>例）総務部人事課</t>
    </r>
    <r>
      <rPr>
        <b/>
        <sz val="11"/>
        <color indexed="10"/>
        <rFont val="ＭＳ Ｐゴシック"/>
        <family val="3"/>
      </rPr>
      <t>　★プルダウンより選択</t>
    </r>
  </si>
  <si>
    <t>作業内容を詳細に記入</t>
  </si>
  <si>
    <t>◆部局・専攻名</t>
  </si>
  <si>
    <t>理学研究科 数学・数理解析専攻</t>
  </si>
  <si>
    <t>理学研究科 物理学・宇宙物理学専攻 物理学第一</t>
  </si>
  <si>
    <t>理学研究科 物理学・宇宙物理学専攻 物理学第二</t>
  </si>
  <si>
    <t>理学研究科 物理学・宇宙物理学専攻 宇宙物理学</t>
  </si>
  <si>
    <t>理学研究科 地球惑星科学専攻 地球物理学</t>
  </si>
  <si>
    <t>理学研究科 地球惑星科学専攻 地質学鉱物学</t>
  </si>
  <si>
    <t>理学研究科 生物科学専攻</t>
  </si>
  <si>
    <t>理学研究科 生物科学専攻 動物学</t>
  </si>
  <si>
    <t>理学研究科 生物科学専攻 植物学</t>
  </si>
  <si>
    <t>理学研究科 生物科学専攻 生物物理学</t>
  </si>
  <si>
    <t>理学研究科 附属天文台 天文台分室</t>
  </si>
  <si>
    <t>理学研究科 附属天文台 花山天文台</t>
  </si>
  <si>
    <t>理学研究科 附属天文台 飛騨天文台</t>
  </si>
  <si>
    <t>理学研究科 附属地磁気世界資料解析センター</t>
  </si>
  <si>
    <t>理学研究科 附属地球熱学研究施設</t>
  </si>
  <si>
    <t>理学研究科 附属地球熱学研究施設 火山研究センター</t>
  </si>
  <si>
    <t>理学研究科 学術推進部</t>
  </si>
  <si>
    <t>理学研究科 学術推進部 社会交流室</t>
  </si>
  <si>
    <t>理学研究科 学術推進部 情報技術室</t>
  </si>
  <si>
    <t>理学研究科 学術推進部 相談室</t>
  </si>
  <si>
    <t>農学研究科 農学専攻</t>
  </si>
  <si>
    <t>農学研究科 森林科学専攻</t>
  </si>
  <si>
    <t>農学研究科 応用生命科学専攻</t>
  </si>
  <si>
    <t>農学研究科 応用生物科学専攻</t>
  </si>
  <si>
    <t>農学研究科 地域環境科学専攻</t>
  </si>
  <si>
    <t>農学研究科 生物資源経済学専攻</t>
  </si>
  <si>
    <t>農学研究科 食品生物科学専攻</t>
  </si>
  <si>
    <t>農学研究科 産業微生物学講座</t>
  </si>
  <si>
    <t>農学研究科 農林水産統計デジタルアーカイブ講座</t>
  </si>
  <si>
    <t>農学研究科 「農林中央金庫」次世代を担う農企業戦略論講座</t>
  </si>
  <si>
    <t>農学研究科 ｢カゴメ｣トマト・ディスカバリーズ講座</t>
  </si>
  <si>
    <t>農学研究科 ｢不二製油｣大豆ルネサンス講座</t>
  </si>
  <si>
    <t>農学研究科 農学専攻（宇治地区）</t>
  </si>
  <si>
    <t>農学研究科 応用生命科学専攻（宇治地区）</t>
  </si>
  <si>
    <t>農学研究科 食品生物科学専攻（宇治地区）</t>
  </si>
  <si>
    <t>農学研究科 比較農業論講座</t>
  </si>
  <si>
    <t>農学研究科 国際交流室</t>
  </si>
  <si>
    <t>農学研究科 附属農場</t>
  </si>
  <si>
    <t>農学研究科 附属牧場</t>
  </si>
  <si>
    <t>数理解析研究所</t>
  </si>
  <si>
    <t>基礎物理学研究所</t>
  </si>
  <si>
    <t>野生動物研究センター</t>
  </si>
  <si>
    <t>フィールド科学教育研究センター</t>
  </si>
  <si>
    <t>フィールド科学教育研究センター 芦生研究林</t>
  </si>
  <si>
    <t>フィールド科学教育研究センター 北海道研究林</t>
  </si>
  <si>
    <t>フィールド科学教育研究センター 和歌山研究林</t>
  </si>
  <si>
    <t>フィールド科学教育研究センター 上賀茂試験地</t>
  </si>
  <si>
    <t>フィールド科学教育研究センター 徳山試験地</t>
  </si>
  <si>
    <t>フィールド科学教育研究センター 北白川試験地</t>
  </si>
  <si>
    <t>フィールド科学教育研究センター 紀伊大島実験所</t>
  </si>
  <si>
    <t>フィールド科学教育研究センター 舞鶴水産実験所</t>
  </si>
  <si>
    <t>フィールド科学教育研究センター 瀬戸臨海実験所</t>
  </si>
  <si>
    <t>森里海連環学教育ユニット</t>
  </si>
  <si>
    <t>宇宙総合学研究ユニット</t>
  </si>
  <si>
    <t>スーパーグローバルコース数学系ユニット</t>
  </si>
  <si>
    <t>スーパーグローバルコース人文社会科学系ユニット</t>
  </si>
  <si>
    <t>理学研究科 学術推進部 留学支援室</t>
  </si>
  <si>
    <t>生態学研究センター</t>
  </si>
  <si>
    <t>部局・専攻名</t>
  </si>
  <si>
    <t>農学研究科 資源生物科学科</t>
  </si>
  <si>
    <t>部局・専攻名</t>
  </si>
  <si>
    <t>↓部局名・専攻名まで表示</t>
  </si>
  <si>
    <t>（創立記念日）</t>
  </si>
  <si>
    <t>理学研究科 化学専攻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</si>
</sst>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quot;△ &quot;0"/>
    <numFmt numFmtId="178" formatCode="h:mm;@"/>
    <numFmt numFmtId="179" formatCode="#,##0&quot;月&quot;"/>
    <numFmt numFmtId="180" formatCode="0.00_);[Red]\(0.00\)"/>
    <numFmt numFmtId="181" formatCode="[DBNum3]&quot;【&quot;0&quot;】&quot;"/>
    <numFmt numFmtId="182" formatCode="mmm\-yyyy"/>
  </numFmts>
  <fonts count="103">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9"/>
      <name val="ＭＳ Ｐ明朝"/>
      <family val="1"/>
    </font>
    <font>
      <sz val="20"/>
      <name val="ＭＳ Ｐ明朝"/>
      <family val="1"/>
    </font>
    <font>
      <sz val="20"/>
      <name val="ＭＳ Ｐゴシック"/>
      <family val="3"/>
    </font>
    <font>
      <sz val="14"/>
      <name val="ＭＳ Ｐ明朝"/>
      <family val="1"/>
    </font>
    <font>
      <sz val="16"/>
      <name val="ＭＳ Ｐ明朝"/>
      <family val="1"/>
    </font>
    <font>
      <b/>
      <sz val="20"/>
      <name val="ＭＳ Ｐ明朝"/>
      <family val="1"/>
    </font>
    <font>
      <sz val="18"/>
      <name val="ＭＳ Ｐ明朝"/>
      <family val="1"/>
    </font>
    <font>
      <sz val="14"/>
      <name val="ＭＳ 明朝"/>
      <family val="1"/>
    </font>
    <font>
      <b/>
      <u val="single"/>
      <sz val="18"/>
      <name val="ＭＳ Ｐ明朝"/>
      <family val="1"/>
    </font>
    <font>
      <sz val="18"/>
      <name val="ＭＳ ゴシック"/>
      <family val="3"/>
    </font>
    <font>
      <sz val="18"/>
      <name val="ＭＳ Ｐゴシック"/>
      <family val="3"/>
    </font>
    <font>
      <sz val="10"/>
      <name val="ＭＳ Ｐ明朝"/>
      <family val="1"/>
    </font>
    <font>
      <sz val="8"/>
      <name val="ＭＳ Ｐゴシック"/>
      <family val="3"/>
    </font>
    <font>
      <sz val="8"/>
      <name val="ＭＳ ゴシック"/>
      <family val="3"/>
    </font>
    <font>
      <sz val="6"/>
      <name val="ＭＳ Ｐ明朝"/>
      <family val="1"/>
    </font>
    <font>
      <sz val="20"/>
      <name val="ＭＳ ゴシック"/>
      <family val="3"/>
    </font>
    <font>
      <b/>
      <sz val="11"/>
      <color indexed="18"/>
      <name val="ＭＳ Ｐ明朝"/>
      <family val="1"/>
    </font>
    <font>
      <sz val="11"/>
      <name val="ＭＳ ゴシック"/>
      <family val="3"/>
    </font>
    <font>
      <b/>
      <u val="single"/>
      <sz val="10"/>
      <color indexed="10"/>
      <name val="ＭＳ ゴシック"/>
      <family val="3"/>
    </font>
    <font>
      <u val="single"/>
      <sz val="10"/>
      <color indexed="10"/>
      <name val="ＭＳ ゴシック"/>
      <family val="3"/>
    </font>
    <font>
      <b/>
      <sz val="12"/>
      <color indexed="62"/>
      <name val="ＭＳ Ｐ明朝"/>
      <family val="1"/>
    </font>
    <font>
      <b/>
      <sz val="16"/>
      <color indexed="62"/>
      <name val="ＭＳ Ｐゴシック"/>
      <family val="3"/>
    </font>
    <font>
      <b/>
      <sz val="9"/>
      <color indexed="62"/>
      <name val="ＭＳ Ｐ明朝"/>
      <family val="1"/>
    </font>
    <font>
      <sz val="11"/>
      <color indexed="49"/>
      <name val="ＭＳ Ｐ明朝"/>
      <family val="1"/>
    </font>
    <font>
      <sz val="10"/>
      <color indexed="49"/>
      <name val="ＭＳ Ｐ明朝"/>
      <family val="1"/>
    </font>
    <font>
      <b/>
      <sz val="10"/>
      <color indexed="49"/>
      <name val="ＭＳ Ｐ明朝"/>
      <family val="1"/>
    </font>
    <font>
      <sz val="10"/>
      <color indexed="53"/>
      <name val="ＭＳ Ｐ明朝"/>
      <family val="1"/>
    </font>
    <font>
      <u val="single"/>
      <sz val="10"/>
      <color indexed="10"/>
      <name val="ＭＳ Ｐゴシック"/>
      <family val="3"/>
    </font>
    <font>
      <u val="single"/>
      <sz val="14"/>
      <name val="ＭＳ 明朝"/>
      <family val="1"/>
    </font>
    <font>
      <sz val="12"/>
      <name val="ＭＳ Ｐゴシック"/>
      <family val="3"/>
    </font>
    <font>
      <b/>
      <u val="single"/>
      <sz val="14"/>
      <name val="ＭＳ Ｐ明朝"/>
      <family val="1"/>
    </font>
    <font>
      <b/>
      <u val="single"/>
      <sz val="14"/>
      <name val="ＭＳ 明朝"/>
      <family val="1"/>
    </font>
    <font>
      <b/>
      <u val="single"/>
      <sz val="11"/>
      <name val="ＭＳ Ｐゴシック"/>
      <family val="3"/>
    </font>
    <font>
      <sz val="14"/>
      <name val="ＭＳ ゴシック"/>
      <family val="3"/>
    </font>
    <font>
      <b/>
      <sz val="12"/>
      <color indexed="18"/>
      <name val="ＭＳ ゴシック"/>
      <family val="3"/>
    </font>
    <font>
      <sz val="11"/>
      <color indexed="54"/>
      <name val="ＭＳ Ｐ明朝"/>
      <family val="1"/>
    </font>
    <font>
      <b/>
      <sz val="14"/>
      <color indexed="54"/>
      <name val="ＭＳ ゴシック"/>
      <family val="3"/>
    </font>
    <font>
      <sz val="14"/>
      <color indexed="54"/>
      <name val="ＭＳ Ｐゴシック"/>
      <family val="3"/>
    </font>
    <font>
      <b/>
      <sz val="9"/>
      <color indexed="49"/>
      <name val="ＭＳ Ｐ明朝"/>
      <family val="1"/>
    </font>
    <font>
      <b/>
      <sz val="11"/>
      <color indexed="10"/>
      <name val="ＭＳ Ｐ明朝"/>
      <family val="1"/>
    </font>
    <font>
      <sz val="12"/>
      <name val="ＭＳ 明朝"/>
      <family val="1"/>
    </font>
    <font>
      <sz val="9"/>
      <name val="ＭＳ Ｐゴシック"/>
      <family val="3"/>
    </font>
    <font>
      <b/>
      <sz val="11"/>
      <color indexed="62"/>
      <name val="ＭＳ Ｐ明朝"/>
      <family val="1"/>
    </font>
    <font>
      <b/>
      <sz val="11"/>
      <color indexed="62"/>
      <name val="ＭＳ Ｐゴシック"/>
      <family val="3"/>
    </font>
    <font>
      <b/>
      <sz val="11"/>
      <name val="ＭＳ Ｐ明朝"/>
      <family val="1"/>
    </font>
    <font>
      <b/>
      <sz val="12"/>
      <color indexed="10"/>
      <name val="ＭＳ 明朝"/>
      <family val="1"/>
    </font>
    <font>
      <b/>
      <sz val="12"/>
      <name val="ＭＳ 明朝"/>
      <family val="1"/>
    </font>
    <font>
      <sz val="11"/>
      <color indexed="9"/>
      <name val="ＭＳ Ｐ明朝"/>
      <family val="1"/>
    </font>
    <font>
      <b/>
      <sz val="12"/>
      <color indexed="62"/>
      <name val="ＭＳ Ｐゴシック"/>
      <family val="3"/>
    </font>
    <font>
      <sz val="14"/>
      <name val="ＭＳ Ｐゴシック"/>
      <family val="3"/>
    </font>
    <font>
      <b/>
      <sz val="12"/>
      <name val="ＭＳ ゴシック"/>
      <family val="3"/>
    </font>
    <font>
      <b/>
      <u val="single"/>
      <sz val="22"/>
      <name val="ＭＳ Ｐ明朝"/>
      <family val="1"/>
    </font>
    <font>
      <b/>
      <sz val="22"/>
      <name val="ＭＳ Ｐ明朝"/>
      <family val="1"/>
    </font>
    <font>
      <sz val="8"/>
      <name val="ＭＳ Ｐ明朝"/>
      <family val="1"/>
    </font>
    <font>
      <b/>
      <sz val="12"/>
      <name val="ＭＳ Ｐゴシック"/>
      <family val="3"/>
    </font>
    <font>
      <sz val="10"/>
      <name val="ＭＳ Ｐゴシック"/>
      <family val="3"/>
    </font>
    <font>
      <b/>
      <sz val="16"/>
      <name val="ＭＳ Ｐ明朝"/>
      <family val="1"/>
    </font>
    <font>
      <b/>
      <sz val="11"/>
      <color indexed="10"/>
      <name val="ＭＳ Ｐゴシック"/>
      <family val="3"/>
    </font>
    <font>
      <b/>
      <sz val="11"/>
      <name val="ＭＳ Ｐゴシック"/>
      <family val="3"/>
    </font>
    <font>
      <b/>
      <u val="single"/>
      <sz val="14"/>
      <color indexed="10"/>
      <name val="ＭＳ 明朝"/>
      <family val="1"/>
    </font>
    <font>
      <b/>
      <u val="single"/>
      <sz val="14"/>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bottom/>
    </border>
    <border>
      <left style="thin"/>
      <right/>
      <top/>
      <bottom/>
    </border>
    <border>
      <left style="thin"/>
      <right style="thin"/>
      <top style="thin"/>
      <bottom/>
    </border>
    <border>
      <left/>
      <right/>
      <top style="thin"/>
      <bottom/>
    </border>
    <border>
      <left style="thin"/>
      <right/>
      <top style="thin"/>
      <bottom/>
    </border>
    <border>
      <left/>
      <right style="thin"/>
      <top/>
      <bottom style="thin"/>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top style="thin">
        <color indexed="23"/>
      </top>
      <bottom style="thin">
        <color indexed="23"/>
      </bottom>
    </border>
    <border>
      <left style="thin">
        <color indexed="21"/>
      </left>
      <right style="thin">
        <color indexed="21"/>
      </right>
      <top style="thin">
        <color indexed="21"/>
      </top>
      <bottom style="thin">
        <color indexed="21"/>
      </bottom>
    </border>
    <border>
      <left/>
      <right style="thin">
        <color indexed="23"/>
      </right>
      <top style="thin">
        <color indexed="23"/>
      </top>
      <bottom style="thin">
        <color indexed="23"/>
      </bottom>
    </border>
    <border>
      <left style="thin">
        <color indexed="23"/>
      </left>
      <right/>
      <top style="thin">
        <color indexed="23"/>
      </top>
      <bottom style="thin">
        <color indexed="23"/>
      </bottom>
    </border>
    <border>
      <left/>
      <right style="thin"/>
      <top style="thin"/>
      <bottom style="thin"/>
    </border>
    <border>
      <left/>
      <right/>
      <top style="thin"/>
      <bottom style="thin"/>
    </border>
    <border>
      <left style="thin"/>
      <right style="thin"/>
      <top/>
      <bottom style="thin"/>
    </border>
    <border>
      <left style="thin">
        <color indexed="63"/>
      </left>
      <right style="thin">
        <color indexed="63"/>
      </right>
      <top style="thin">
        <color indexed="63"/>
      </top>
      <bottom style="thin">
        <color indexed="63"/>
      </bottom>
    </border>
    <border>
      <left style="thin"/>
      <right/>
      <top style="thin"/>
      <bottom style="thin"/>
    </border>
    <border>
      <left style="thin"/>
      <right style="thin"/>
      <top/>
      <bottom/>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left/>
      <right style="hair"/>
      <top style="thin"/>
      <bottom style="thin"/>
    </border>
    <border>
      <left style="hair"/>
      <right/>
      <top style="thin"/>
      <bottom style="thin"/>
    </border>
    <border>
      <left style="double">
        <color indexed="15"/>
      </left>
      <right/>
      <top style="double">
        <color indexed="15"/>
      </top>
      <bottom style="double">
        <color indexed="15"/>
      </bottom>
    </border>
    <border>
      <left/>
      <right/>
      <top style="double">
        <color indexed="15"/>
      </top>
      <bottom style="double">
        <color indexed="15"/>
      </bottom>
    </border>
    <border>
      <left/>
      <right style="double">
        <color indexed="15"/>
      </right>
      <top style="double">
        <color indexed="15"/>
      </top>
      <bottom style="double">
        <color indexed="15"/>
      </bottom>
    </border>
    <border>
      <left/>
      <right style="thin">
        <color indexed="21"/>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7" fillId="0" borderId="0">
      <alignment vertical="center"/>
      <protection/>
    </xf>
    <xf numFmtId="0" fontId="0" fillId="0" borderId="0">
      <alignment vertical="center"/>
      <protection/>
    </xf>
    <xf numFmtId="0" fontId="100" fillId="32" borderId="0" applyNumberFormat="0" applyBorder="0" applyAlignment="0" applyProtection="0"/>
  </cellStyleXfs>
  <cellXfs count="356">
    <xf numFmtId="0" fontId="0" fillId="0" borderId="0" xfId="0" applyAlignment="1">
      <alignment/>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5" fillId="0" borderId="10" xfId="0" applyFont="1" applyFill="1" applyBorder="1" applyAlignment="1" applyProtection="1">
      <alignment horizontal="center"/>
      <protection/>
    </xf>
    <xf numFmtId="0" fontId="3" fillId="0" borderId="0"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11" xfId="0" applyFont="1" applyFill="1" applyBorder="1" applyAlignment="1" applyProtection="1">
      <alignment horizontal="right"/>
      <protection/>
    </xf>
    <xf numFmtId="0" fontId="5" fillId="0" borderId="12"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0" fontId="3"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shrinkToFit="1"/>
      <protection/>
    </xf>
    <xf numFmtId="0" fontId="15" fillId="0" borderId="0" xfId="0" applyFont="1" applyBorder="1" applyAlignment="1" applyProtection="1">
      <alignment horizontal="right" shrinkToFit="1"/>
      <protection/>
    </xf>
    <xf numFmtId="0" fontId="8" fillId="0" borderId="0" xfId="0" applyFont="1" applyBorder="1" applyAlignment="1" applyProtection="1">
      <alignment horizontal="center" shrinkToFit="1"/>
      <protection/>
    </xf>
    <xf numFmtId="0" fontId="4" fillId="0" borderId="0" xfId="0" applyFont="1" applyBorder="1" applyAlignment="1" applyProtection="1">
      <alignment/>
      <protection/>
    </xf>
    <xf numFmtId="0" fontId="5" fillId="0" borderId="13" xfId="0" applyFont="1" applyFill="1" applyBorder="1" applyAlignment="1" applyProtection="1">
      <alignment horizontal="center"/>
      <protection/>
    </xf>
    <xf numFmtId="0" fontId="13"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5" fillId="0" borderId="10" xfId="0" applyFont="1" applyFill="1" applyBorder="1" applyAlignment="1" applyProtection="1">
      <alignment horizontal="center" shrinkToFit="1"/>
      <protection/>
    </xf>
    <xf numFmtId="0" fontId="5" fillId="0" borderId="10" xfId="0" applyFont="1" applyFill="1" applyBorder="1" applyAlignment="1" applyProtection="1">
      <alignment horizontal="center" vertical="center" shrinkToFit="1"/>
      <protection/>
    </xf>
    <xf numFmtId="0" fontId="19" fillId="0" borderId="14"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shrinkToFit="1"/>
      <protection/>
    </xf>
    <xf numFmtId="0" fontId="19" fillId="0" borderId="14" xfId="0" applyFont="1" applyFill="1" applyBorder="1" applyAlignment="1" applyProtection="1">
      <alignment horizontal="center" shrinkToFit="1"/>
      <protection/>
    </xf>
    <xf numFmtId="0" fontId="19" fillId="0" borderId="12" xfId="0" applyFont="1" applyFill="1" applyBorder="1" applyAlignment="1" applyProtection="1">
      <alignment horizontal="center" shrinkToFit="1"/>
      <protection/>
    </xf>
    <xf numFmtId="0" fontId="19" fillId="0" borderId="13" xfId="0" applyFont="1" applyFill="1" applyBorder="1" applyAlignment="1" applyProtection="1">
      <alignment horizontal="center" shrinkToFit="1"/>
      <protection/>
    </xf>
    <xf numFmtId="0" fontId="19" fillId="0" borderId="0" xfId="0" applyFont="1" applyFill="1" applyBorder="1" applyAlignment="1" applyProtection="1">
      <alignment horizontal="center" vertical="center" shrinkToFit="1"/>
      <protection/>
    </xf>
    <xf numFmtId="0" fontId="3" fillId="0" borderId="0" xfId="0" applyNumberFormat="1" applyFont="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horizontal="center" shrinkToFit="1"/>
      <protection/>
    </xf>
    <xf numFmtId="0" fontId="5" fillId="0" borderId="15" xfId="0" applyNumberFormat="1" applyFont="1" applyFill="1" applyBorder="1" applyAlignment="1" applyProtection="1">
      <alignment horizontal="right"/>
      <protection/>
    </xf>
    <xf numFmtId="0" fontId="14" fillId="0" borderId="0" xfId="0" applyNumberFormat="1" applyFont="1" applyFill="1" applyBorder="1" applyAlignment="1" applyProtection="1">
      <alignment horizontal="right" shrinkToFit="1"/>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8" fillId="0" borderId="0" xfId="60" applyFont="1" applyProtection="1">
      <alignment vertical="center"/>
      <protection/>
    </xf>
    <xf numFmtId="0" fontId="18" fillId="0" borderId="0" xfId="60" applyFont="1" applyFill="1" applyBorder="1" applyProtection="1">
      <alignment vertical="center"/>
      <protection/>
    </xf>
    <xf numFmtId="0" fontId="18" fillId="0" borderId="0" xfId="60" applyFont="1" applyBorder="1" applyProtection="1">
      <alignment vertical="center"/>
      <protection/>
    </xf>
    <xf numFmtId="0" fontId="15" fillId="0" borderId="0" xfId="0" applyFont="1" applyBorder="1" applyAlignment="1" applyProtection="1">
      <alignment/>
      <protection/>
    </xf>
    <xf numFmtId="0" fontId="3" fillId="0" borderId="0" xfId="0" applyFont="1" applyBorder="1" applyAlignment="1" applyProtection="1">
      <alignment vertical="center" shrinkToFi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3" fillId="0" borderId="0" xfId="0" applyFont="1" applyBorder="1" applyAlignment="1" applyProtection="1">
      <alignment horizontal="left"/>
      <protection/>
    </xf>
    <xf numFmtId="0" fontId="8" fillId="0" borderId="0" xfId="0" applyFont="1" applyBorder="1" applyAlignment="1" applyProtection="1">
      <alignment horizontal="center" vertical="center" shrinkToFit="1"/>
      <protection/>
    </xf>
    <xf numFmtId="0" fontId="3"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shrinkToFit="1"/>
      <protection/>
    </xf>
    <xf numFmtId="0" fontId="21" fillId="0" borderId="0" xfId="0" applyFont="1" applyFill="1" applyBorder="1" applyAlignment="1" applyProtection="1">
      <alignment vertical="center"/>
      <protection/>
    </xf>
    <xf numFmtId="177" fontId="3" fillId="0" borderId="0" xfId="0" applyNumberFormat="1" applyFont="1" applyBorder="1" applyAlignment="1" applyProtection="1">
      <alignment/>
      <protection/>
    </xf>
    <xf numFmtId="176" fontId="3" fillId="0" borderId="0" xfId="0" applyNumberFormat="1" applyFont="1" applyBorder="1" applyAlignment="1" applyProtection="1">
      <alignment/>
      <protection/>
    </xf>
    <xf numFmtId="0" fontId="5" fillId="0" borderId="16" xfId="0" applyNumberFormat="1" applyFont="1" applyFill="1" applyBorder="1" applyAlignment="1" applyProtection="1">
      <alignment horizontal="right"/>
      <protection/>
    </xf>
    <xf numFmtId="0" fontId="5" fillId="0" borderId="13" xfId="0" applyNumberFormat="1" applyFont="1" applyFill="1" applyBorder="1" applyAlignment="1" applyProtection="1">
      <alignment horizontal="right"/>
      <protection/>
    </xf>
    <xf numFmtId="0" fontId="19" fillId="0" borderId="13" xfId="0" applyNumberFormat="1" applyFont="1" applyFill="1" applyBorder="1" applyAlignment="1" applyProtection="1">
      <alignment horizontal="center" shrinkToFit="1"/>
      <protection/>
    </xf>
    <xf numFmtId="0" fontId="29" fillId="0" borderId="0" xfId="0" applyFont="1" applyBorder="1" applyAlignment="1" applyProtection="1">
      <alignment vertical="center"/>
      <protection/>
    </xf>
    <xf numFmtId="0" fontId="30"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13" fillId="0" borderId="0" xfId="0" applyFont="1" applyBorder="1" applyAlignment="1" applyProtection="1">
      <alignment horizontal="left" vertical="center" shrinkToFit="1"/>
      <protection/>
    </xf>
    <xf numFmtId="0" fontId="0" fillId="0" borderId="0" xfId="0" applyAlignment="1" applyProtection="1">
      <alignment/>
      <protection/>
    </xf>
    <xf numFmtId="0" fontId="13" fillId="0" borderId="0" xfId="0" applyFont="1" applyBorder="1" applyAlignment="1" applyProtection="1">
      <alignment vertical="center" shrinkToFit="1"/>
      <protection/>
    </xf>
    <xf numFmtId="0" fontId="5" fillId="0" borderId="16" xfId="0" applyFont="1" applyFill="1" applyBorder="1" applyAlignment="1" applyProtection="1">
      <alignment horizontal="right"/>
      <protection/>
    </xf>
    <xf numFmtId="0" fontId="5" fillId="0" borderId="13" xfId="0" applyFont="1" applyFill="1" applyBorder="1" applyAlignment="1" applyProtection="1">
      <alignment horizontal="right"/>
      <protection/>
    </xf>
    <xf numFmtId="0" fontId="3" fillId="0" borderId="17" xfId="0" applyFont="1" applyBorder="1" applyAlignment="1" applyProtection="1">
      <alignment horizontal="right"/>
      <protection/>
    </xf>
    <xf numFmtId="0" fontId="11" fillId="0" borderId="1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38" fontId="7" fillId="0" borderId="13" xfId="48" applyFont="1" applyFill="1" applyBorder="1" applyAlignment="1" applyProtection="1">
      <alignment horizontal="right" vertical="center"/>
      <protection/>
    </xf>
    <xf numFmtId="0" fontId="3" fillId="0" borderId="12" xfId="0" applyFont="1" applyBorder="1" applyAlignment="1" applyProtection="1">
      <alignment horizontal="right"/>
      <protection/>
    </xf>
    <xf numFmtId="38" fontId="7" fillId="0" borderId="18" xfId="48" applyFont="1" applyFill="1" applyBorder="1" applyAlignment="1" applyProtection="1">
      <alignment horizontal="right" vertical="center"/>
      <protection/>
    </xf>
    <xf numFmtId="0" fontId="3" fillId="0" borderId="17" xfId="0" applyFont="1" applyFill="1" applyBorder="1" applyAlignment="1" applyProtection="1">
      <alignment horizontal="right"/>
      <protection/>
    </xf>
    <xf numFmtId="0" fontId="14" fillId="0" borderId="18" xfId="0" applyNumberFormat="1" applyFont="1" applyFill="1" applyBorder="1" applyAlignment="1" applyProtection="1">
      <alignment horizontal="right" shrinkToFit="1"/>
      <protection/>
    </xf>
    <xf numFmtId="0" fontId="14" fillId="0" borderId="13" xfId="0" applyNumberFormat="1" applyFont="1" applyFill="1" applyBorder="1" applyAlignment="1" applyProtection="1">
      <alignment horizontal="right" shrinkToFit="1"/>
      <protection/>
    </xf>
    <xf numFmtId="0" fontId="14" fillId="0" borderId="19" xfId="0" applyNumberFormat="1" applyFont="1" applyFill="1" applyBorder="1" applyAlignment="1" applyProtection="1">
      <alignment horizontal="right" shrinkToFit="1"/>
      <protection/>
    </xf>
    <xf numFmtId="0" fontId="23" fillId="0" borderId="0" xfId="0" applyFont="1" applyFill="1" applyAlignment="1">
      <alignment vertical="center"/>
    </xf>
    <xf numFmtId="0" fontId="24" fillId="0" borderId="0" xfId="0" applyFont="1" applyFill="1" applyAlignment="1">
      <alignment vertical="center"/>
    </xf>
    <xf numFmtId="0" fontId="32" fillId="0" borderId="0" xfId="0" applyFont="1" applyFill="1" applyAlignment="1">
      <alignment/>
    </xf>
    <xf numFmtId="49" fontId="5" fillId="0" borderId="0" xfId="0" applyNumberFormat="1" applyFont="1" applyFill="1" applyBorder="1" applyAlignment="1" applyProtection="1">
      <alignment horizontal="center"/>
      <protection/>
    </xf>
    <xf numFmtId="0" fontId="26" fillId="33" borderId="2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15" fillId="0" borderId="0" xfId="0" applyFont="1" applyBorder="1" applyAlignment="1" applyProtection="1">
      <alignment horizontal="center"/>
      <protection/>
    </xf>
    <xf numFmtId="0" fontId="35" fillId="0" borderId="0" xfId="0" applyFont="1" applyBorder="1" applyAlignment="1" applyProtection="1">
      <alignment horizontal="right"/>
      <protection/>
    </xf>
    <xf numFmtId="0" fontId="38" fillId="0" borderId="0" xfId="0" applyFont="1" applyFill="1" applyBorder="1" applyAlignment="1" applyProtection="1">
      <alignment horizontal="center" vertical="center" shrinkToFit="1"/>
      <protection/>
    </xf>
    <xf numFmtId="0" fontId="38" fillId="0" borderId="0" xfId="0" applyFont="1" applyBorder="1" applyAlignment="1" applyProtection="1">
      <alignment horizontal="center" vertical="center" shrinkToFit="1"/>
      <protection/>
    </xf>
    <xf numFmtId="0" fontId="38" fillId="0" borderId="0" xfId="0" applyFont="1" applyBorder="1" applyAlignment="1" applyProtection="1">
      <alignment vertical="center"/>
      <protection/>
    </xf>
    <xf numFmtId="0" fontId="10" fillId="0" borderId="0" xfId="0" applyFont="1" applyBorder="1" applyAlignment="1" applyProtection="1">
      <alignment vertical="top"/>
      <protection/>
    </xf>
    <xf numFmtId="0" fontId="39" fillId="0" borderId="0" xfId="0" applyFont="1" applyBorder="1" applyAlignment="1" applyProtection="1">
      <alignment vertical="center"/>
      <protection/>
    </xf>
    <xf numFmtId="0" fontId="28" fillId="33" borderId="22" xfId="0" applyFont="1" applyFill="1" applyBorder="1" applyAlignment="1" applyProtection="1">
      <alignmen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shrinkToFit="1"/>
      <protection/>
    </xf>
    <xf numFmtId="0" fontId="38"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49" fontId="27" fillId="0" borderId="0" xfId="0" applyNumberFormat="1" applyFont="1" applyFill="1" applyBorder="1" applyAlignment="1" applyProtection="1">
      <alignment horizontal="center"/>
      <protection/>
    </xf>
    <xf numFmtId="0" fontId="23" fillId="0" borderId="0" xfId="0" applyFont="1" applyFill="1" applyAlignment="1" applyProtection="1">
      <alignment vertical="center"/>
      <protection/>
    </xf>
    <xf numFmtId="0" fontId="24" fillId="0" borderId="0" xfId="0" applyFont="1" applyFill="1" applyAlignment="1" applyProtection="1">
      <alignment vertical="center"/>
      <protection/>
    </xf>
    <xf numFmtId="0" fontId="32" fillId="0" borderId="0" xfId="0" applyFont="1" applyFill="1" applyAlignment="1" applyProtection="1">
      <alignment/>
      <protection/>
    </xf>
    <xf numFmtId="0" fontId="43" fillId="0" borderId="0" xfId="0" applyFont="1" applyFill="1" applyBorder="1" applyAlignment="1" applyProtection="1">
      <alignment vertical="center"/>
      <protection/>
    </xf>
    <xf numFmtId="0" fontId="44" fillId="0" borderId="20" xfId="0" applyFont="1" applyFill="1" applyBorder="1" applyAlignment="1" applyProtection="1">
      <alignment horizontal="center" vertical="center"/>
      <protection/>
    </xf>
    <xf numFmtId="0" fontId="45" fillId="0" borderId="0" xfId="0" applyFont="1" applyBorder="1" applyAlignment="1" applyProtection="1">
      <alignment/>
      <protection/>
    </xf>
    <xf numFmtId="0" fontId="45" fillId="0" borderId="0" xfId="0" applyFont="1" applyBorder="1" applyAlignment="1" applyProtection="1">
      <alignment vertical="center"/>
      <protection/>
    </xf>
    <xf numFmtId="0" fontId="3" fillId="0" borderId="0" xfId="0" applyFont="1" applyBorder="1" applyAlignment="1" applyProtection="1">
      <alignment/>
      <protection/>
    </xf>
    <xf numFmtId="0" fontId="5" fillId="33"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49" fontId="16" fillId="0" borderId="21" xfId="0" applyNumberFormat="1" applyFont="1" applyFill="1" applyBorder="1" applyAlignment="1" applyProtection="1">
      <alignment horizontal="center" vertical="center"/>
      <protection/>
    </xf>
    <xf numFmtId="49" fontId="16" fillId="33" borderId="21"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protection/>
    </xf>
    <xf numFmtId="0" fontId="5" fillId="0" borderId="25" xfId="0" applyFont="1" applyFill="1" applyBorder="1" applyAlignment="1" applyProtection="1">
      <alignment horizontal="center" vertical="center"/>
      <protection/>
    </xf>
    <xf numFmtId="49" fontId="16" fillId="0" borderId="26" xfId="0" applyNumberFormat="1" applyFont="1" applyFill="1" applyBorder="1" applyAlignment="1" applyProtection="1">
      <alignment horizontal="center" vertical="center"/>
      <protection/>
    </xf>
    <xf numFmtId="0" fontId="33" fillId="0" borderId="0" xfId="0" applyFont="1" applyBorder="1" applyAlignment="1" applyProtection="1">
      <alignment horizontal="right" vertical="center"/>
      <protection/>
    </xf>
    <xf numFmtId="0" fontId="16" fillId="0" borderId="26" xfId="0" applyNumberFormat="1" applyFont="1" applyFill="1" applyBorder="1" applyAlignment="1" applyProtection="1">
      <alignment horizontal="center" vertical="center"/>
      <protection/>
    </xf>
    <xf numFmtId="0" fontId="50" fillId="0" borderId="0" xfId="0" applyFont="1" applyBorder="1" applyAlignment="1" applyProtection="1">
      <alignment horizontal="left" vertical="center"/>
      <protection/>
    </xf>
    <xf numFmtId="0" fontId="0" fillId="0" borderId="0" xfId="0" applyAlignment="1">
      <alignment shrinkToFit="1"/>
    </xf>
    <xf numFmtId="49" fontId="0" fillId="0" borderId="0" xfId="0" applyNumberFormat="1" applyAlignment="1">
      <alignment shrinkToFit="1"/>
    </xf>
    <xf numFmtId="0" fontId="0" fillId="0" borderId="0" xfId="0" applyNumberFormat="1" applyAlignment="1">
      <alignment shrinkToFit="1"/>
    </xf>
    <xf numFmtId="14" fontId="0" fillId="0" borderId="0" xfId="0" applyNumberFormat="1" applyAlignment="1">
      <alignment shrinkToFit="1"/>
    </xf>
    <xf numFmtId="0" fontId="52" fillId="0" borderId="0" xfId="0" applyFont="1" applyBorder="1" applyAlignment="1" applyProtection="1">
      <alignment vertical="center"/>
      <protection/>
    </xf>
    <xf numFmtId="179" fontId="15" fillId="0" borderId="27" xfId="0" applyNumberFormat="1" applyFont="1" applyFill="1" applyBorder="1" applyAlignment="1" applyProtection="1">
      <alignment horizontal="center" vertical="center" shrinkToFit="1"/>
      <protection/>
    </xf>
    <xf numFmtId="0" fontId="34" fillId="0" borderId="0" xfId="0" applyFont="1" applyBorder="1" applyAlignment="1" applyProtection="1">
      <alignment vertical="center" shrinkToFit="1"/>
      <protection locked="0"/>
    </xf>
    <xf numFmtId="0" fontId="7" fillId="0" borderId="27" xfId="0" applyFont="1" applyFill="1" applyBorder="1" applyAlignment="1" applyProtection="1">
      <alignment horizontal="center" shrinkToFit="1"/>
      <protection locked="0"/>
    </xf>
    <xf numFmtId="0" fontId="7" fillId="0" borderId="18" xfId="0" applyFont="1" applyFill="1" applyBorder="1" applyAlignment="1" applyProtection="1">
      <alignment horizontal="center" shrinkToFit="1"/>
      <protection locked="0"/>
    </xf>
    <xf numFmtId="0" fontId="26" fillId="33" borderId="20" xfId="0" applyNumberFormat="1" applyFont="1" applyFill="1" applyBorder="1" applyAlignment="1" applyProtection="1">
      <alignment horizontal="center" vertical="center" shrinkToFit="1"/>
      <protection locked="0"/>
    </xf>
    <xf numFmtId="0" fontId="0" fillId="0" borderId="28" xfId="0" applyFill="1" applyBorder="1" applyAlignment="1">
      <alignment shrinkToFit="1"/>
    </xf>
    <xf numFmtId="0" fontId="0" fillId="0" borderId="28" xfId="0" applyFill="1" applyBorder="1" applyAlignment="1">
      <alignment horizontal="center" shrinkToFit="1"/>
    </xf>
    <xf numFmtId="49" fontId="0" fillId="0" borderId="28" xfId="0" applyNumberFormat="1" applyFill="1" applyBorder="1" applyAlignment="1">
      <alignment shrinkToFit="1"/>
    </xf>
    <xf numFmtId="0" fontId="0" fillId="0" borderId="28" xfId="0" applyBorder="1" applyAlignment="1">
      <alignment shrinkToFit="1"/>
    </xf>
    <xf numFmtId="0" fontId="0" fillId="0" borderId="0" xfId="0" applyAlignment="1">
      <alignment horizontal="center" shrinkToFit="1"/>
    </xf>
    <xf numFmtId="0" fontId="55" fillId="0" borderId="0" xfId="0" applyFont="1" applyAlignment="1" applyProtection="1">
      <alignment vertical="center" shrinkToFit="1"/>
      <protection/>
    </xf>
    <xf numFmtId="0" fontId="39" fillId="0" borderId="0" xfId="0" applyFont="1" applyAlignment="1" applyProtection="1">
      <alignment vertical="center" shrinkToFit="1"/>
      <protection/>
    </xf>
    <xf numFmtId="180" fontId="25" fillId="33" borderId="24" xfId="0" applyNumberFormat="1" applyFont="1" applyFill="1" applyBorder="1" applyAlignment="1" applyProtection="1">
      <alignment horizontal="center" vertical="center" shrinkToFit="1"/>
      <protection/>
    </xf>
    <xf numFmtId="0" fontId="49" fillId="0" borderId="29" xfId="0" applyFont="1" applyFill="1" applyBorder="1" applyAlignment="1" applyProtection="1">
      <alignment horizontal="center" vertical="center" shrinkToFit="1"/>
      <protection/>
    </xf>
    <xf numFmtId="0" fontId="4" fillId="0" borderId="19" xfId="0" applyFont="1" applyBorder="1" applyAlignment="1" applyProtection="1">
      <alignment horizontal="left" vertical="center"/>
      <protection/>
    </xf>
    <xf numFmtId="0" fontId="5" fillId="0" borderId="14"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49" fontId="19" fillId="0" borderId="10" xfId="0" applyNumberFormat="1" applyFont="1" applyBorder="1" applyAlignment="1" applyProtection="1">
      <alignment horizontal="center" vertical="center"/>
      <protection/>
    </xf>
    <xf numFmtId="0" fontId="0" fillId="0" borderId="14" xfId="0" applyBorder="1" applyAlignment="1" applyProtection="1">
      <alignment/>
      <protection locked="0"/>
    </xf>
    <xf numFmtId="0" fontId="0" fillId="0" borderId="30" xfId="0" applyBorder="1" applyAlignment="1" applyProtection="1">
      <alignment/>
      <protection/>
    </xf>
    <xf numFmtId="49" fontId="0" fillId="0" borderId="27" xfId="0" applyNumberFormat="1" applyBorder="1" applyAlignment="1" applyProtection="1">
      <alignment vertical="center"/>
      <protection locked="0"/>
    </xf>
    <xf numFmtId="0" fontId="0" fillId="0" borderId="27"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right"/>
      <protection/>
    </xf>
    <xf numFmtId="0" fontId="58" fillId="0" borderId="10" xfId="0" applyFont="1" applyBorder="1" applyAlignment="1" applyProtection="1">
      <alignment horizontal="center" vertical="center"/>
      <protection/>
    </xf>
    <xf numFmtId="0" fontId="58" fillId="0" borderId="10" xfId="0" applyFont="1" applyBorder="1" applyAlignment="1" applyProtection="1">
      <alignment horizontal="right" vertical="center"/>
      <protection/>
    </xf>
    <xf numFmtId="0" fontId="0" fillId="0" borderId="0" xfId="0" applyBorder="1" applyAlignment="1" applyProtection="1">
      <alignment horizontal="right"/>
      <protection/>
    </xf>
    <xf numFmtId="0" fontId="7" fillId="0" borderId="0" xfId="0" applyFont="1" applyFill="1" applyBorder="1" applyAlignment="1" applyProtection="1">
      <alignment horizontal="center" shrinkToFit="1"/>
      <protection locked="0"/>
    </xf>
    <xf numFmtId="14" fontId="101" fillId="0" borderId="0" xfId="0" applyNumberFormat="1" applyFont="1" applyAlignment="1">
      <alignment shrinkToFit="1"/>
    </xf>
    <xf numFmtId="0" fontId="101" fillId="0" borderId="0" xfId="0" applyNumberFormat="1" applyFont="1" applyAlignment="1">
      <alignment shrinkToFit="1"/>
    </xf>
    <xf numFmtId="14" fontId="0" fillId="0" borderId="0" xfId="0" applyNumberFormat="1" applyFont="1" applyAlignment="1">
      <alignment shrinkToFit="1"/>
    </xf>
    <xf numFmtId="0" fontId="0" fillId="0" borderId="0" xfId="0" applyNumberFormat="1" applyFont="1" applyAlignment="1">
      <alignment shrinkToFit="1"/>
    </xf>
    <xf numFmtId="0" fontId="0" fillId="0" borderId="0" xfId="0" applyAlignment="1">
      <alignment vertical="center" shrinkToFit="1"/>
    </xf>
    <xf numFmtId="0" fontId="0" fillId="34" borderId="28" xfId="0" applyFill="1" applyBorder="1" applyAlignment="1">
      <alignment vertical="center" shrinkToFit="1"/>
    </xf>
    <xf numFmtId="0" fontId="102" fillId="35" borderId="28" xfId="0" applyFont="1" applyFill="1" applyBorder="1" applyAlignment="1">
      <alignment shrinkToFit="1"/>
    </xf>
    <xf numFmtId="0" fontId="16"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61" applyFont="1" applyBorder="1" applyAlignment="1" applyProtection="1">
      <alignment horizontal="left" vertical="center"/>
      <protection locked="0"/>
    </xf>
    <xf numFmtId="0" fontId="16" fillId="0" borderId="0" xfId="0" applyFont="1" applyAlignment="1">
      <alignment vertical="center"/>
    </xf>
    <xf numFmtId="0" fontId="16" fillId="0" borderId="0" xfId="60" applyFont="1" applyAlignment="1" applyProtection="1">
      <alignment vertical="center"/>
      <protection locked="0"/>
    </xf>
    <xf numFmtId="0" fontId="0" fillId="34" borderId="28" xfId="0" applyFill="1" applyBorder="1" applyAlignment="1">
      <alignment horizontal="center" vertical="center" shrinkToFit="1"/>
    </xf>
    <xf numFmtId="49" fontId="0" fillId="34" borderId="28" xfId="0" applyNumberFormat="1" applyFill="1" applyBorder="1" applyAlignment="1">
      <alignment vertical="center" shrinkToFit="1"/>
    </xf>
    <xf numFmtId="0" fontId="0" fillId="34" borderId="28" xfId="0" applyFill="1" applyBorder="1" applyAlignment="1">
      <alignment vertical="center"/>
    </xf>
    <xf numFmtId="0" fontId="63" fillId="35" borderId="28" xfId="0" applyFont="1" applyFill="1" applyBorder="1" applyAlignment="1">
      <alignment horizontal="center" shrinkToFit="1"/>
    </xf>
    <xf numFmtId="49" fontId="63" fillId="35" borderId="28" xfId="0" applyNumberFormat="1" applyFont="1" applyFill="1" applyBorder="1" applyAlignment="1">
      <alignment shrinkToFit="1"/>
    </xf>
    <xf numFmtId="0" fontId="63" fillId="35" borderId="28" xfId="0" applyFont="1" applyFill="1" applyBorder="1" applyAlignment="1">
      <alignment shrinkToFit="1"/>
    </xf>
    <xf numFmtId="0" fontId="64" fillId="0" borderId="0" xfId="0" applyFont="1" applyFill="1" applyBorder="1" applyAlignment="1" applyProtection="1">
      <alignment vertical="center"/>
      <protection/>
    </xf>
    <xf numFmtId="0" fontId="65" fillId="0" borderId="0" xfId="0" applyFont="1" applyFill="1" applyBorder="1" applyAlignment="1" applyProtection="1">
      <alignment horizontal="left" vertical="center"/>
      <protection/>
    </xf>
    <xf numFmtId="0" fontId="58" fillId="0" borderId="10" xfId="0" applyFont="1" applyBorder="1" applyAlignment="1" applyProtection="1">
      <alignment horizontal="right" vertical="center"/>
      <protection/>
    </xf>
    <xf numFmtId="0" fontId="58" fillId="0" borderId="10" xfId="0" applyFont="1" applyBorder="1" applyAlignment="1" applyProtection="1">
      <alignment horizontal="center" vertical="center"/>
      <protection/>
    </xf>
    <xf numFmtId="0" fontId="8" fillId="0" borderId="14" xfId="0" applyNumberFormat="1" applyFont="1" applyBorder="1" applyAlignment="1" applyProtection="1">
      <alignment horizontal="center" vertical="center" shrinkToFit="1"/>
      <protection/>
    </xf>
    <xf numFmtId="0" fontId="0" fillId="0" borderId="27" xfId="0" applyNumberFormat="1" applyBorder="1" applyAlignment="1" applyProtection="1">
      <alignment horizontal="center" vertical="center" shrinkToFit="1"/>
      <protection/>
    </xf>
    <xf numFmtId="0" fontId="58" fillId="0" borderId="27"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58"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right" vertical="center"/>
      <protection/>
    </xf>
    <xf numFmtId="0" fontId="0" fillId="0" borderId="0" xfId="0" applyBorder="1" applyAlignment="1" applyProtection="1">
      <alignment horizontal="left"/>
      <protection/>
    </xf>
    <xf numFmtId="0" fontId="3" fillId="0" borderId="10" xfId="0" applyFont="1" applyBorder="1" applyAlignment="1" applyProtection="1">
      <alignment horizontal="center" vertical="center"/>
      <protection/>
    </xf>
    <xf numFmtId="0" fontId="0" fillId="0" borderId="14" xfId="0" applyBorder="1" applyAlignment="1" applyProtection="1">
      <alignment/>
      <protection/>
    </xf>
    <xf numFmtId="0" fontId="0" fillId="0" borderId="27" xfId="0" applyBorder="1" applyAlignment="1" applyProtection="1">
      <alignment/>
      <protection/>
    </xf>
    <xf numFmtId="0" fontId="0" fillId="0" borderId="16"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shrinkToFit="1"/>
      <protection/>
    </xf>
    <xf numFmtId="0" fontId="0" fillId="0" borderId="0" xfId="0" applyAlignment="1">
      <alignment shrinkToFit="1"/>
    </xf>
    <xf numFmtId="0" fontId="0" fillId="0" borderId="0" xfId="0" applyAlignment="1" applyProtection="1">
      <alignment horizontal="right"/>
      <protection/>
    </xf>
    <xf numFmtId="49" fontId="0" fillId="0" borderId="0" xfId="0" applyNumberFormat="1" applyAlignment="1" applyProtection="1">
      <alignment horizontal="left"/>
      <protection/>
    </xf>
    <xf numFmtId="49" fontId="0" fillId="0" borderId="0" xfId="0" applyNumberFormat="1" applyAlignment="1">
      <alignment horizontal="left"/>
    </xf>
    <xf numFmtId="0" fontId="34" fillId="0" borderId="14" xfId="0" applyNumberFormat="1" applyFont="1" applyBorder="1" applyAlignment="1" applyProtection="1">
      <alignment horizontal="center" vertical="center" shrinkToFit="1"/>
      <protection locked="0"/>
    </xf>
    <xf numFmtId="0" fontId="34" fillId="0" borderId="27" xfId="0" applyNumberFormat="1" applyFont="1" applyBorder="1" applyAlignment="1" applyProtection="1">
      <alignment horizontal="center" vertical="center" shrinkToFit="1"/>
      <protection locked="0"/>
    </xf>
    <xf numFmtId="0" fontId="59" fillId="0" borderId="14" xfId="0" applyNumberFormat="1" applyFont="1" applyBorder="1" applyAlignment="1" applyProtection="1">
      <alignment horizontal="center" vertical="center" shrinkToFit="1"/>
      <protection locked="0"/>
    </xf>
    <xf numFmtId="0" fontId="59" fillId="0" borderId="27" xfId="0" applyNumberFormat="1"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16" fillId="0" borderId="14" xfId="0" applyFont="1" applyBorder="1" applyAlignment="1" applyProtection="1">
      <alignment horizontal="center" vertical="center" wrapText="1" shrinkToFit="1"/>
      <protection locked="0"/>
    </xf>
    <xf numFmtId="0" fontId="60" fillId="0" borderId="27" xfId="0" applyFont="1" applyBorder="1" applyAlignment="1" applyProtection="1">
      <alignment horizontal="center" vertical="center" wrapText="1" shrinkToFit="1"/>
      <protection locked="0"/>
    </xf>
    <xf numFmtId="0" fontId="8" fillId="0" borderId="27" xfId="0" applyNumberFormat="1" applyFont="1" applyBorder="1" applyAlignment="1" applyProtection="1">
      <alignment horizontal="center" vertical="center" shrinkToFit="1"/>
      <protection/>
    </xf>
    <xf numFmtId="0" fontId="16" fillId="0" borderId="14" xfId="0" applyFont="1" applyBorder="1" applyAlignment="1" applyProtection="1">
      <alignment horizontal="center" vertical="center" wrapText="1"/>
      <protection locked="0"/>
    </xf>
    <xf numFmtId="0" fontId="60" fillId="0" borderId="27"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protection/>
    </xf>
    <xf numFmtId="0" fontId="16" fillId="0" borderId="27"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8" fillId="0" borderId="14" xfId="0" applyFont="1" applyBorder="1" applyAlignment="1" applyProtection="1">
      <alignment horizontal="center" vertical="center" wrapText="1"/>
      <protection/>
    </xf>
    <xf numFmtId="0" fontId="58" fillId="0" borderId="27" xfId="0" applyFont="1" applyBorder="1" applyAlignment="1" applyProtection="1">
      <alignment horizontal="center" vertical="center" wrapText="1"/>
      <protection/>
    </xf>
    <xf numFmtId="0" fontId="16" fillId="0" borderId="14"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6" fillId="0" borderId="27"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16" xfId="0" applyFont="1" applyBorder="1" applyAlignment="1" applyProtection="1">
      <alignment horizontal="center" wrapText="1"/>
      <protection/>
    </xf>
    <xf numFmtId="0" fontId="16" fillId="0" borderId="11" xfId="0" applyFont="1" applyBorder="1" applyAlignment="1" applyProtection="1">
      <alignment horizontal="center" wrapText="1"/>
      <protection/>
    </xf>
    <xf numFmtId="0" fontId="61" fillId="0" borderId="19" xfId="0" applyFont="1" applyBorder="1" applyAlignment="1" applyProtection="1">
      <alignment horizontal="left" vertical="center" shrinkToFit="1"/>
      <protection/>
    </xf>
    <xf numFmtId="0" fontId="16" fillId="0" borderId="18" xfId="0" applyFont="1" applyBorder="1" applyAlignment="1" applyProtection="1">
      <alignment horizontal="center" vertical="center" wrapText="1"/>
      <protection/>
    </xf>
    <xf numFmtId="0" fontId="16" fillId="0" borderId="17"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55" fontId="8" fillId="0" borderId="19" xfId="0" applyNumberFormat="1"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16" fillId="0" borderId="1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0" fillId="0" borderId="0" xfId="0" applyAlignment="1" applyProtection="1">
      <alignment/>
      <protection/>
    </xf>
    <xf numFmtId="55" fontId="8" fillId="0" borderId="19" xfId="0" applyNumberFormat="1"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5" fillId="0" borderId="26" xfId="0" applyFont="1" applyFill="1" applyBorder="1" applyAlignment="1" applyProtection="1">
      <alignment horizontal="center"/>
      <protection/>
    </xf>
    <xf numFmtId="0" fontId="5" fillId="0" borderId="25" xfId="0" applyFont="1" applyFill="1" applyBorder="1" applyAlignment="1" applyProtection="1">
      <alignment horizontal="center"/>
      <protection/>
    </xf>
    <xf numFmtId="0" fontId="15" fillId="0" borderId="14" xfId="0" applyFont="1" applyBorder="1" applyAlignment="1" applyProtection="1">
      <alignment horizontal="center" vertical="center" shrinkToFit="1"/>
      <protection/>
    </xf>
    <xf numFmtId="0" fontId="15" fillId="0" borderId="27" xfId="0" applyFont="1" applyBorder="1" applyAlignment="1" applyProtection="1">
      <alignment horizontal="center" vertical="center" shrinkToFit="1"/>
      <protection/>
    </xf>
    <xf numFmtId="0" fontId="3" fillId="34" borderId="14"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8" fillId="0" borderId="0" xfId="0" applyFont="1" applyBorder="1" applyAlignment="1" applyProtection="1">
      <alignment horizontal="right" shrinkToFit="1"/>
      <protection/>
    </xf>
    <xf numFmtId="0" fontId="15" fillId="34" borderId="14" xfId="0" applyFont="1" applyFill="1" applyBorder="1" applyAlignment="1" applyProtection="1">
      <alignment horizontal="center" vertical="center" shrinkToFit="1"/>
      <protection/>
    </xf>
    <xf numFmtId="0" fontId="15" fillId="34" borderId="27" xfId="0" applyFont="1" applyFill="1" applyBorder="1" applyAlignment="1" applyProtection="1">
      <alignment horizontal="center" vertical="center" shrinkToFit="1"/>
      <protection/>
    </xf>
    <xf numFmtId="0" fontId="33" fillId="0" borderId="0" xfId="0" applyFont="1" applyAlignment="1">
      <alignment vertical="center" shrinkToFit="1"/>
    </xf>
    <xf numFmtId="0" fontId="0" fillId="0" borderId="0" xfId="0" applyAlignment="1">
      <alignment vertical="center" shrinkToFit="1"/>
    </xf>
    <xf numFmtId="0" fontId="5" fillId="0" borderId="18"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16" fillId="0" borderId="19" xfId="0" applyFont="1" applyBorder="1" applyAlignment="1" applyProtection="1">
      <alignment horizontal="center" vertical="center" shrinkToFit="1"/>
      <protection/>
    </xf>
    <xf numFmtId="0" fontId="5" fillId="0" borderId="29" xfId="0" applyFont="1" applyFill="1" applyBorder="1" applyAlignment="1" applyProtection="1">
      <alignment horizontal="center"/>
      <protection/>
    </xf>
    <xf numFmtId="49" fontId="5" fillId="0" borderId="29" xfId="0" applyNumberFormat="1" applyFont="1" applyFill="1" applyBorder="1" applyAlignment="1" applyProtection="1">
      <alignment horizontal="center" vertical="center"/>
      <protection/>
    </xf>
    <xf numFmtId="0" fontId="0" fillId="0" borderId="26" xfId="0" applyBorder="1" applyAlignment="1">
      <alignment/>
    </xf>
    <xf numFmtId="0" fontId="0" fillId="0" borderId="25" xfId="0" applyBorder="1" applyAlignment="1">
      <alignment/>
    </xf>
    <xf numFmtId="178" fontId="49" fillId="0" borderId="29" xfId="0" applyNumberFormat="1" applyFont="1" applyFill="1" applyBorder="1" applyAlignment="1" applyProtection="1">
      <alignment horizontal="center" vertical="center"/>
      <protection/>
    </xf>
    <xf numFmtId="178" fontId="49" fillId="0" borderId="26" xfId="0" applyNumberFormat="1" applyFont="1" applyFill="1" applyBorder="1" applyAlignment="1" applyProtection="1">
      <alignment horizontal="center" vertical="center"/>
      <protection/>
    </xf>
    <xf numFmtId="178" fontId="49" fillId="0" borderId="26" xfId="0" applyNumberFormat="1" applyFont="1" applyFill="1" applyBorder="1" applyAlignment="1">
      <alignment horizontal="center" vertical="center"/>
    </xf>
    <xf numFmtId="0" fontId="12" fillId="0" borderId="29" xfId="0"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35" xfId="0" applyBorder="1" applyAlignment="1">
      <alignment horizontal="center" vertical="center"/>
    </xf>
    <xf numFmtId="0" fontId="54" fillId="0" borderId="36" xfId="0" applyFont="1" applyBorder="1" applyAlignment="1" applyProtection="1">
      <alignment horizontal="center" vertical="center"/>
      <protection/>
    </xf>
    <xf numFmtId="0" fontId="54" fillId="0" borderId="26" xfId="0" applyFont="1" applyBorder="1" applyAlignment="1">
      <alignment horizontal="center" vertical="center"/>
    </xf>
    <xf numFmtId="0" fontId="54" fillId="0" borderId="25" xfId="0" applyFont="1" applyBorder="1" applyAlignment="1">
      <alignment horizontal="center" vertical="center"/>
    </xf>
    <xf numFmtId="0" fontId="12" fillId="0" borderId="16"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14" fillId="0" borderId="16" xfId="0" applyNumberFormat="1" applyFont="1" applyBorder="1" applyAlignment="1" applyProtection="1">
      <alignment shrinkToFit="1"/>
      <protection/>
    </xf>
    <xf numFmtId="0" fontId="0" fillId="0" borderId="18" xfId="0" applyBorder="1" applyAlignment="1">
      <alignment/>
    </xf>
    <xf numFmtId="0" fontId="49" fillId="0" borderId="29" xfId="0" applyNumberFormat="1" applyFont="1" applyFill="1" applyBorder="1" applyAlignment="1" applyProtection="1">
      <alignment vertical="center"/>
      <protection/>
    </xf>
    <xf numFmtId="0" fontId="49" fillId="0" borderId="26" xfId="0" applyNumberFormat="1" applyFont="1" applyFill="1" applyBorder="1" applyAlignment="1">
      <alignment vertical="center"/>
    </xf>
    <xf numFmtId="0" fontId="49" fillId="0" borderId="25" xfId="0" applyNumberFormat="1" applyFont="1" applyFill="1" applyBorder="1" applyAlignment="1">
      <alignment vertical="center"/>
    </xf>
    <xf numFmtId="178" fontId="49" fillId="0" borderId="25" xfId="0"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0" fillId="0" borderId="15" xfId="0" applyFont="1" applyFill="1" applyBorder="1" applyAlignment="1">
      <alignment horizontal="center"/>
    </xf>
    <xf numFmtId="38" fontId="20" fillId="0" borderId="16" xfId="0" applyNumberFormat="1" applyFont="1" applyBorder="1" applyAlignment="1" applyProtection="1">
      <alignment horizontal="right"/>
      <protection/>
    </xf>
    <xf numFmtId="0" fontId="11" fillId="0" borderId="16" xfId="0" applyFont="1" applyBorder="1" applyAlignment="1" applyProtection="1">
      <alignment horizontal="center" vertical="center"/>
      <protection/>
    </xf>
    <xf numFmtId="0" fontId="0" fillId="0" borderId="15" xfId="0" applyBorder="1" applyAlignment="1">
      <alignment/>
    </xf>
    <xf numFmtId="0" fontId="0" fillId="0" borderId="19" xfId="0" applyBorder="1" applyAlignment="1">
      <alignment/>
    </xf>
    <xf numFmtId="0" fontId="0" fillId="0" borderId="26" xfId="0" applyFill="1" applyBorder="1" applyAlignment="1">
      <alignment horizontal="center" vertical="center"/>
    </xf>
    <xf numFmtId="0" fontId="0" fillId="0" borderId="25" xfId="0" applyFill="1" applyBorder="1" applyAlignment="1">
      <alignment horizontal="center" vertical="center"/>
    </xf>
    <xf numFmtId="49" fontId="47" fillId="33" borderId="24" xfId="0" applyNumberFormat="1" applyFont="1" applyFill="1" applyBorder="1" applyAlignment="1" applyProtection="1">
      <alignment horizontal="left" vertical="center" indent="1"/>
      <protection locked="0"/>
    </xf>
    <xf numFmtId="49" fontId="47" fillId="33" borderId="21" xfId="0" applyNumberFormat="1" applyFont="1" applyFill="1" applyBorder="1" applyAlignment="1" applyProtection="1">
      <alignment horizontal="left" vertical="center" indent="1"/>
      <protection locked="0"/>
    </xf>
    <xf numFmtId="49" fontId="47" fillId="33" borderId="23" xfId="0" applyNumberFormat="1" applyFont="1" applyFill="1" applyBorder="1" applyAlignment="1" applyProtection="1">
      <alignment horizontal="left" vertical="center" indent="1"/>
      <protection locked="0"/>
    </xf>
    <xf numFmtId="0" fontId="15" fillId="0" borderId="0" xfId="0" applyFont="1" applyBorder="1" applyAlignment="1" applyProtection="1">
      <alignment/>
      <protection/>
    </xf>
    <xf numFmtId="0" fontId="5" fillId="0" borderId="24" xfId="0" applyFont="1" applyFill="1" applyBorder="1" applyAlignment="1" applyProtection="1">
      <alignment horizontal="center" vertical="center"/>
      <protection/>
    </xf>
    <xf numFmtId="0" fontId="46" fillId="0" borderId="23" xfId="0"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pplyProtection="1">
      <alignment horizontal="center"/>
      <protection/>
    </xf>
    <xf numFmtId="178" fontId="47" fillId="33" borderId="24" xfId="0" applyNumberFormat="1" applyFont="1" applyFill="1" applyBorder="1" applyAlignment="1" applyProtection="1">
      <alignment horizontal="center" vertical="center"/>
      <protection locked="0"/>
    </xf>
    <xf numFmtId="178" fontId="48" fillId="0" borderId="21" xfId="0" applyNumberFormat="1" applyFont="1" applyBorder="1" applyAlignment="1" applyProtection="1">
      <alignment horizontal="center" vertical="center"/>
      <protection locked="0"/>
    </xf>
    <xf numFmtId="0" fontId="25" fillId="33" borderId="24" xfId="0" applyFont="1" applyFill="1" applyBorder="1" applyAlignment="1" applyProtection="1">
      <alignment horizontal="center" vertical="center" shrinkToFit="1"/>
      <protection locked="0"/>
    </xf>
    <xf numFmtId="0" fontId="34" fillId="0" borderId="21" xfId="0" applyFont="1" applyBorder="1" applyAlignment="1" applyProtection="1">
      <alignment horizontal="center" vertical="center" shrinkToFit="1"/>
      <protection locked="0"/>
    </xf>
    <xf numFmtId="0" fontId="34" fillId="0" borderId="23" xfId="0" applyFont="1" applyBorder="1" applyAlignment="1" applyProtection="1">
      <alignment horizontal="center" vertical="center" shrinkToFit="1"/>
      <protection locked="0"/>
    </xf>
    <xf numFmtId="0" fontId="48" fillId="0" borderId="21" xfId="0" applyFont="1" applyBorder="1" applyAlignment="1" applyProtection="1">
      <alignment horizontal="left" vertical="center" indent="1"/>
      <protection locked="0"/>
    </xf>
    <xf numFmtId="0" fontId="48" fillId="0" borderId="23" xfId="0" applyFont="1" applyBorder="1" applyAlignment="1" applyProtection="1">
      <alignment horizontal="left" vertical="center" indent="1"/>
      <protection locked="0"/>
    </xf>
    <xf numFmtId="0" fontId="36" fillId="0" borderId="0" xfId="0" applyFont="1" applyBorder="1" applyAlignment="1" applyProtection="1">
      <alignment shrinkToFit="1"/>
      <protection/>
    </xf>
    <xf numFmtId="0" fontId="37" fillId="0" borderId="0" xfId="0" applyFont="1" applyBorder="1" applyAlignment="1">
      <alignment shrinkToFit="1"/>
    </xf>
    <xf numFmtId="178" fontId="47" fillId="33" borderId="21" xfId="0" applyNumberFormat="1" applyFont="1" applyFill="1" applyBorder="1" applyAlignment="1" applyProtection="1">
      <alignment horizontal="center" vertical="center"/>
      <protection locked="0"/>
    </xf>
    <xf numFmtId="178" fontId="48" fillId="0" borderId="23" xfId="0" applyNumberFormat="1" applyFont="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53" fillId="33" borderId="21" xfId="0" applyFont="1" applyFill="1" applyBorder="1" applyAlignment="1" applyProtection="1">
      <alignment horizontal="center" vertical="center"/>
      <protection locked="0"/>
    </xf>
    <xf numFmtId="0" fontId="53" fillId="33" borderId="23" xfId="0" applyFont="1" applyFill="1" applyBorder="1" applyAlignment="1" applyProtection="1">
      <alignment horizontal="center" vertical="center"/>
      <protection locked="0"/>
    </xf>
    <xf numFmtId="0" fontId="0" fillId="0" borderId="0"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49" fontId="16" fillId="0" borderId="24" xfId="0" applyNumberFormat="1" applyFont="1" applyFill="1" applyBorder="1" applyAlignment="1" applyProtection="1">
      <alignment horizontal="center" vertical="center" shrinkToFit="1"/>
      <protection/>
    </xf>
    <xf numFmtId="0" fontId="16" fillId="0" borderId="21" xfId="0" applyFont="1" applyBorder="1" applyAlignment="1" applyProtection="1">
      <alignment horizontal="center" vertical="center"/>
      <protection/>
    </xf>
    <xf numFmtId="0" fontId="0" fillId="0" borderId="0" xfId="0" applyFont="1" applyFill="1" applyBorder="1" applyAlignment="1" applyProtection="1">
      <alignment vertical="top" wrapText="1" shrinkToFit="1"/>
      <protection/>
    </xf>
    <xf numFmtId="0" fontId="0" fillId="0" borderId="0" xfId="0" applyFont="1" applyAlignment="1" applyProtection="1">
      <alignment vertical="top"/>
      <protection/>
    </xf>
    <xf numFmtId="0" fontId="25" fillId="33" borderId="24" xfId="0"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3" xfId="0" applyBorder="1" applyAlignment="1" applyProtection="1">
      <alignment vertical="center" shrinkToFit="1"/>
      <protection locked="0"/>
    </xf>
    <xf numFmtId="49" fontId="16" fillId="0" borderId="24" xfId="0" applyNumberFormat="1" applyFont="1" applyFill="1" applyBorder="1" applyAlignment="1" applyProtection="1">
      <alignment horizontal="center" vertical="center"/>
      <protection/>
    </xf>
    <xf numFmtId="49" fontId="16" fillId="0" borderId="21" xfId="0" applyNumberFormat="1" applyFont="1" applyFill="1" applyBorder="1" applyAlignment="1" applyProtection="1">
      <alignment horizontal="center" vertical="center" shrinkToFit="1"/>
      <protection/>
    </xf>
    <xf numFmtId="0" fontId="16" fillId="0" borderId="23" xfId="0" applyFont="1" applyBorder="1" applyAlignment="1" applyProtection="1">
      <alignment horizontal="center" vertical="center"/>
      <protection/>
    </xf>
    <xf numFmtId="0" fontId="41" fillId="35" borderId="37" xfId="0" applyFont="1" applyFill="1" applyBorder="1" applyAlignment="1" applyProtection="1">
      <alignment vertical="center"/>
      <protection/>
    </xf>
    <xf numFmtId="0" fontId="42" fillId="35" borderId="38" xfId="0" applyFont="1" applyFill="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50" fillId="0" borderId="0" xfId="0" applyFont="1" applyBorder="1" applyAlignment="1" applyProtection="1">
      <alignment horizontal="right" vertical="center"/>
      <protection/>
    </xf>
    <xf numFmtId="0" fontId="50" fillId="0" borderId="0" xfId="0" applyFont="1" applyAlignment="1" applyProtection="1">
      <alignment/>
      <protection/>
    </xf>
    <xf numFmtId="0" fontId="45" fillId="0" borderId="40" xfId="0" applyFont="1" applyBorder="1" applyAlignment="1">
      <alignment/>
    </xf>
    <xf numFmtId="49" fontId="5" fillId="0" borderId="21"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25" fillId="33" borderId="21" xfId="0" applyFont="1" applyFill="1" applyBorder="1" applyAlignment="1" applyProtection="1">
      <alignment horizontal="center" vertical="center" shrinkToFit="1"/>
      <protection locked="0"/>
    </xf>
    <xf numFmtId="0" fontId="25" fillId="33" borderId="23" xfId="0" applyFont="1" applyFill="1" applyBorder="1" applyAlignment="1" applyProtection="1">
      <alignment horizontal="center" vertical="center" shrinkToFit="1"/>
      <protection locked="0"/>
    </xf>
    <xf numFmtId="0" fontId="29" fillId="0" borderId="0" xfId="0" applyFont="1" applyFill="1" applyBorder="1" applyAlignment="1" applyProtection="1">
      <alignment vertical="top" wrapText="1"/>
      <protection/>
    </xf>
    <xf numFmtId="0" fontId="3" fillId="0" borderId="24" xfId="0" applyFont="1" applyFill="1" applyBorder="1" applyAlignment="1" applyProtection="1">
      <alignment vertical="center" shrinkToFit="1"/>
      <protection/>
    </xf>
    <xf numFmtId="0" fontId="0" fillId="0" borderId="23" xfId="0" applyBorder="1" applyAlignment="1">
      <alignment vertical="center" shrinkToFit="1"/>
    </xf>
    <xf numFmtId="0" fontId="0" fillId="0" borderId="21" xfId="0" applyBorder="1" applyAlignment="1" applyProtection="1">
      <alignment/>
      <protection/>
    </xf>
    <xf numFmtId="0" fontId="0" fillId="0" borderId="23" xfId="0" applyBorder="1" applyAlignment="1" applyProtection="1">
      <alignment/>
      <protection/>
    </xf>
    <xf numFmtId="0" fontId="16" fillId="0" borderId="21" xfId="0" applyFont="1" applyBorder="1" applyAlignment="1" applyProtection="1">
      <alignment vertical="center"/>
      <protection/>
    </xf>
    <xf numFmtId="0" fontId="16" fillId="0" borderId="23" xfId="0" applyFont="1" applyBorder="1" applyAlignment="1" applyProtection="1">
      <alignment vertical="center"/>
      <protection/>
    </xf>
    <xf numFmtId="0" fontId="0" fillId="0" borderId="21"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3" fillId="0" borderId="0" xfId="0" applyFont="1" applyBorder="1" applyAlignment="1" applyProtection="1">
      <alignment horizontal="left" shrinkToFit="1"/>
      <protection/>
    </xf>
    <xf numFmtId="0" fontId="3" fillId="0" borderId="12" xfId="0" applyFont="1" applyBorder="1" applyAlignment="1" applyProtection="1">
      <alignment horizontal="left" shrinkToFit="1"/>
      <protection/>
    </xf>
    <xf numFmtId="0" fontId="5" fillId="0" borderId="16" xfId="0" applyFont="1" applyFill="1" applyBorder="1" applyAlignment="1" applyProtection="1">
      <alignment horizontal="center" vertical="center"/>
      <protection locked="0"/>
    </xf>
    <xf numFmtId="0" fontId="46" fillId="0" borderId="11" xfId="0" applyFont="1" applyFill="1" applyBorder="1" applyAlignment="1">
      <alignment horizontal="center" vertical="center"/>
    </xf>
    <xf numFmtId="49" fontId="5" fillId="0" borderId="16"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休日・祝日" xfId="60"/>
    <cellStyle name="標準_申請書" xfId="61"/>
    <cellStyle name="良い" xfId="62"/>
  </cellStyles>
  <dxfs count="92">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patternType="none">
          <bgColor indexed="65"/>
        </patternFill>
      </fill>
      <border>
        <left style="thin"/>
        <top>
          <color indexed="63"/>
        </top>
        <bottom style="thin"/>
      </border>
    </dxf>
    <dxf>
      <fill>
        <patternFill>
          <bgColor indexed="41"/>
        </patternFill>
      </fill>
      <border>
        <left style="thin"/>
        <top>
          <color indexed="63"/>
        </top>
        <bottom style="thin"/>
      </border>
    </dxf>
    <dxf>
      <fill>
        <patternFill>
          <bgColor indexed="41"/>
        </patternFill>
      </fill>
      <border>
        <left style="thin"/>
        <top>
          <color indexed="63"/>
        </top>
        <bottom style="thin"/>
      </border>
    </dxf>
    <dxf>
      <fill>
        <patternFill patternType="none">
          <bgColor indexed="65"/>
        </patternFill>
      </fill>
      <border>
        <left style="thin"/>
        <top style="thin"/>
        <bottom>
          <color indexed="63"/>
        </bottom>
      </border>
    </dxf>
    <dxf>
      <fill>
        <patternFill>
          <bgColor indexed="41"/>
        </patternFill>
      </fill>
      <border>
        <left style="thin"/>
        <top style="thin"/>
      </border>
    </dxf>
    <dxf>
      <fill>
        <patternFill>
          <bgColor indexed="41"/>
        </patternFill>
      </fill>
      <border>
        <left style="thin"/>
        <top style="thin"/>
      </border>
    </dxf>
    <dxf>
      <fill>
        <patternFill patternType="none">
          <bgColor indexed="65"/>
        </patternFill>
      </fill>
      <border>
        <left style="thin"/>
        <top style="thin"/>
        <bottom style="thin"/>
      </border>
    </dxf>
    <dxf>
      <fill>
        <patternFill>
          <bgColor indexed="41"/>
        </patternFill>
      </fill>
      <border>
        <left style="thin"/>
        <top style="thin"/>
        <bottom style="thin"/>
      </border>
    </dxf>
    <dxf>
      <fill>
        <patternFill>
          <bgColor indexed="41"/>
        </patternFill>
      </fill>
      <border>
        <left style="thin"/>
        <top style="thin"/>
        <bottom style="thin"/>
      </border>
    </dxf>
    <dxf>
      <fill>
        <patternFill patternType="none">
          <bgColor indexed="65"/>
        </patternFill>
      </fill>
      <border>
        <left style="thin"/>
        <top style="thin"/>
        <bottom style="thin"/>
      </border>
    </dxf>
    <dxf>
      <fill>
        <patternFill>
          <bgColor indexed="41"/>
        </patternFill>
      </fill>
      <border>
        <left style="thin"/>
        <top style="thin"/>
        <bottom style="thin"/>
      </border>
    </dxf>
    <dxf>
      <fill>
        <patternFill>
          <bgColor indexed="41"/>
        </patternFill>
      </fill>
      <border>
        <left style="thin"/>
        <top style="thin"/>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patternType="none">
          <bgColor indexed="65"/>
        </patternFill>
      </fill>
      <border>
        <right style="thin"/>
        <top/>
        <bottom style="thin"/>
      </border>
    </dxf>
    <dxf>
      <fill>
        <patternFill>
          <bgColor indexed="41"/>
        </patternFill>
      </fill>
      <border>
        <right style="thin"/>
      </border>
    </dxf>
    <dxf>
      <fill>
        <patternFill>
          <bgColor indexed="41"/>
        </patternFill>
      </fill>
      <border>
        <right style="thin"/>
      </border>
    </dxf>
    <dxf>
      <border>
        <right style="thin"/>
        <top style="thin"/>
        <bottom/>
      </border>
    </dxf>
    <dxf>
      <fill>
        <patternFill>
          <bgColor indexed="41"/>
        </patternFill>
      </fill>
      <border>
        <right style="thin"/>
        <top style="thin"/>
        <bottom/>
      </border>
    </dxf>
    <dxf>
      <fill>
        <patternFill>
          <bgColor indexed="41"/>
        </patternFill>
      </fill>
      <border>
        <right style="thin"/>
        <top style="thin"/>
        <bottom/>
      </border>
    </dxf>
    <dxf>
      <font>
        <color auto="1"/>
      </font>
      <fill>
        <patternFill patternType="none">
          <bgColor indexed="65"/>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right style="thin"/>
        <top style="thin"/>
        <bottom/>
      </border>
    </dxf>
    <dxf>
      <fill>
        <patternFill>
          <bgColor indexed="41"/>
        </patternFill>
      </fill>
      <border>
        <right style="thin"/>
        <top style="thin"/>
      </border>
    </dxf>
    <dxf>
      <fill>
        <patternFill>
          <bgColor indexed="41"/>
        </patternFill>
      </fill>
      <border>
        <right style="thin"/>
        <top style="thin"/>
      </border>
    </dxf>
    <dxf>
      <border>
        <left style="thin"/>
        <top style="thin"/>
        <bottom style="thin"/>
      </border>
    </dxf>
    <dxf>
      <fill>
        <patternFill>
          <bgColor indexed="41"/>
        </patternFill>
      </fill>
      <border>
        <left style="thin"/>
        <top style="thin"/>
        <bottom style="thin"/>
      </border>
    </dxf>
    <dxf>
      <fill>
        <patternFill>
          <bgColor indexed="41"/>
        </patternFill>
      </fill>
      <border>
        <left style="thin"/>
        <top style="thin"/>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1"/>
        </patternFill>
      </fill>
    </dxf>
    <dxf>
      <font>
        <color auto="1"/>
      </font>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color auto="1"/>
      </font>
      <border>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none">
          <bgColor indexed="65"/>
        </patternFill>
      </fill>
      <border>
        <right style="thin"/>
      </border>
    </dxf>
    <dxf>
      <fill>
        <patternFill>
          <bgColor indexed="41"/>
        </patternFill>
      </fill>
      <border>
        <right style="thin"/>
      </border>
    </dxf>
    <dxf>
      <fill>
        <patternFill>
          <bgColor indexed="41"/>
        </patternFill>
      </fill>
      <border>
        <right style="thin"/>
      </border>
    </dxf>
    <dxf>
      <fill>
        <patternFill>
          <bgColor indexed="41"/>
        </patternFill>
      </fill>
    </dxf>
    <dxf>
      <fill>
        <patternFill>
          <bgColor indexed="41"/>
        </patternFill>
      </fill>
    </dxf>
    <dxf>
      <fill>
        <patternFill>
          <bgColor rgb="FFCCFFFF"/>
        </patternFill>
      </fill>
      <border>
        <right style="thin">
          <color rgb="FF000000"/>
        </right>
      </border>
    </dxf>
    <dxf>
      <fill>
        <patternFill patternType="none">
          <bgColor indexed="65"/>
        </patternFill>
      </fill>
      <border>
        <right style="thin">
          <color rgb="FF000000"/>
        </right>
      </border>
    </dxf>
    <dxf>
      <fill>
        <patternFill>
          <bgColor rgb="FFCCFFFF"/>
        </patternFill>
      </fill>
      <border>
        <left style="thin">
          <color rgb="FF000000"/>
        </left>
        <right style="thin">
          <color rgb="FF000000"/>
        </right>
        <top style="thin"/>
        <bottom style="thin">
          <color rgb="FF000000"/>
        </bottom>
      </border>
    </dxf>
    <dxf>
      <font>
        <color auto="1"/>
      </font>
      <border>
        <right style="thin">
          <color rgb="FF000000"/>
        </right>
        <top style="thin"/>
        <bottom style="thin">
          <color rgb="FF000000"/>
        </bottom>
      </border>
    </dxf>
    <dxf>
      <font>
        <color auto="1"/>
      </font>
      <border>
        <left style="thin">
          <color rgb="FF000000"/>
        </left>
        <right style="thin">
          <color rgb="FF000000"/>
        </right>
        <top style="thin"/>
        <bottom style="thin">
          <color rgb="FF000000"/>
        </bottom>
      </border>
    </dxf>
    <dxf>
      <fill>
        <patternFill>
          <bgColor rgb="FFCCFFFF"/>
        </patternFill>
      </fill>
      <border>
        <left style="thin">
          <color rgb="FF000000"/>
        </left>
        <top style="thin"/>
        <bottom style="thin">
          <color rgb="FF000000"/>
        </bottom>
      </border>
    </dxf>
    <dxf>
      <border>
        <left style="thin">
          <color rgb="FF000000"/>
        </left>
        <top style="thin"/>
        <bottom style="thin">
          <color rgb="FF000000"/>
        </bottom>
      </border>
    </dxf>
    <dxf>
      <fill>
        <patternFill>
          <bgColor rgb="FFCCFFFF"/>
        </patternFill>
      </fill>
      <border>
        <right style="thin">
          <color rgb="FF000000"/>
        </right>
        <top style="thin">
          <color rgb="FF000000"/>
        </top>
      </border>
    </dxf>
    <dxf>
      <border>
        <right style="thin">
          <color rgb="FF000000"/>
        </right>
        <top style="thin"/>
        <bottom>
          <color rgb="FF000000"/>
        </bottom>
      </border>
    </dxf>
    <dxf>
      <fill>
        <patternFill>
          <bgColor rgb="FFCCFFFF"/>
        </patternFill>
      </fill>
      <border>
        <right style="thin">
          <color rgb="FF000000"/>
        </right>
        <top style="thin"/>
        <bottom style="thin">
          <color rgb="FF000000"/>
        </bottom>
      </border>
    </dxf>
    <dxf>
      <font>
        <color auto="1"/>
      </font>
      <fill>
        <patternFill patternType="none">
          <bgColor indexed="65"/>
        </patternFill>
      </fill>
      <border>
        <right style="thin">
          <color rgb="FF000000"/>
        </right>
        <top style="thin"/>
        <bottom style="thin">
          <color rgb="FF000000"/>
        </bottom>
      </border>
    </dxf>
    <dxf>
      <fill>
        <patternFill>
          <bgColor rgb="FFCCFFFF"/>
        </patternFill>
      </fill>
      <border>
        <right style="thin">
          <color rgb="FF000000"/>
        </right>
        <top style="thin"/>
        <bottom>
          <color rgb="FF000000"/>
        </bottom>
      </border>
    </dxf>
    <dxf>
      <fill>
        <patternFill patternType="none">
          <bgColor indexed="65"/>
        </patternFill>
      </fill>
      <border>
        <right style="thin">
          <color rgb="FF000000"/>
        </right>
        <top/>
        <bottom style="thin">
          <color rgb="FF000000"/>
        </bottom>
      </border>
    </dxf>
    <dxf>
      <fill>
        <patternFill patternType="none">
          <bgColor indexed="65"/>
        </patternFill>
      </fill>
      <border>
        <left style="thin">
          <color rgb="FF000000"/>
        </left>
        <top style="thin"/>
        <bottom style="thin">
          <color rgb="FF000000"/>
        </bottom>
      </border>
    </dxf>
    <dxf>
      <fill>
        <patternFill>
          <bgColor rgb="FFCCFFFF"/>
        </patternFill>
      </fill>
      <border>
        <left style="thin">
          <color rgb="FF000000"/>
        </left>
        <top style="thin">
          <color rgb="FF000000"/>
        </top>
      </border>
    </dxf>
    <dxf>
      <fill>
        <patternFill patternType="none">
          <bgColor indexed="65"/>
        </patternFill>
      </fill>
      <border>
        <left style="thin">
          <color rgb="FF000000"/>
        </left>
        <top style="thin">
          <color rgb="FF000000"/>
        </top>
        <bottom>
          <color rgb="FF000000"/>
        </bottom>
      </border>
    </dxf>
    <dxf>
      <fill>
        <patternFill>
          <bgColor rgb="FFCCFFFF"/>
        </patternFill>
      </fill>
      <border>
        <left style="thin">
          <color rgb="FF000000"/>
        </left>
        <top/>
        <bottom style="thin">
          <color rgb="FF000000"/>
        </bottom>
      </border>
    </dxf>
    <dxf>
      <fill>
        <patternFill patternType="none">
          <bgColor indexed="65"/>
        </patternFill>
      </fill>
      <border>
        <left style="thin">
          <color rgb="FF000000"/>
        </lef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7</xdr:row>
      <xdr:rowOff>123825</xdr:rowOff>
    </xdr:from>
    <xdr:to>
      <xdr:col>16</xdr:col>
      <xdr:colOff>590550</xdr:colOff>
      <xdr:row>31</xdr:row>
      <xdr:rowOff>0</xdr:rowOff>
    </xdr:to>
    <xdr:sp>
      <xdr:nvSpPr>
        <xdr:cNvPr id="1" name="AutoShape 3"/>
        <xdr:cNvSpPr>
          <a:spLocks/>
        </xdr:cNvSpPr>
      </xdr:nvSpPr>
      <xdr:spPr>
        <a:xfrm>
          <a:off x="9486900" y="1323975"/>
          <a:ext cx="6677025" cy="3990975"/>
        </a:xfrm>
        <a:prstGeom prst="horizontalScroll">
          <a:avLst>
            <a:gd name="adj" fmla="val -45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勤務予定表の作成方法について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左の対象者名簿に基づいて、勤務予定表を作成します。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・５０名分の勤務予定表を作成できます。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・部局名・ＩＤ（</a:t>
          </a:r>
          <a:r>
            <a:rPr lang="en-US" cap="none" sz="1000" b="0" i="0" u="none" baseline="0">
              <a:solidFill>
                <a:srgbClr val="000000"/>
              </a:solidFill>
              <a:latin typeface="ＭＳ Ｐゴシック"/>
              <a:ea typeface="ＭＳ Ｐゴシック"/>
              <a:cs typeface="ＭＳ Ｐゴシック"/>
            </a:rPr>
            <a:t>999</a:t>
          </a:r>
          <a:r>
            <a:rPr lang="en-US" cap="none" sz="1000" b="0" i="0" u="none" baseline="0">
              <a:solidFill>
                <a:srgbClr val="000000"/>
              </a:solidFill>
              <a:latin typeface="ＭＳ Ｐゴシック"/>
              <a:ea typeface="ＭＳ Ｐゴシック"/>
              <a:cs typeface="ＭＳ Ｐゴシック"/>
            </a:rPr>
            <a:t>までの任意の数字とし、重複しないこと）・氏名・監督者（必要な場合）は必須の入力項目です。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・空白行の直前までが勤務予定表の対象となります。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・部局名・氏名・監督者はそのまま勤務予定表に印字されますので間違えないようにしてください。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・「様式（原本）」シートに⑤勤務曜日・時間　⑥勤務時間を入力した場合、その内容で勤務予定表が作成されます。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・各人の勤務予定表作成後に、それぞれの者の勤務予定表を加工することもできます。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・名簿・様式（原本）シートへの記入（必要な場合のみ）が終わったら、上の「勤務予定表作成」ボタンを押してください。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・勤務予定表の作成を繰り返して、処理が遅くなってきたと感じる場合は、いったんファイルを閉じて再度開いてください。</a:t>
          </a:r>
        </a:p>
      </xdr:txBody>
    </xdr:sp>
    <xdr:clientData/>
  </xdr:twoCellAnchor>
  <xdr:twoCellAnchor>
    <xdr:from>
      <xdr:col>7</xdr:col>
      <xdr:colOff>219075</xdr:colOff>
      <xdr:row>31</xdr:row>
      <xdr:rowOff>47625</xdr:rowOff>
    </xdr:from>
    <xdr:to>
      <xdr:col>14</xdr:col>
      <xdr:colOff>171450</xdr:colOff>
      <xdr:row>40</xdr:row>
      <xdr:rowOff>0</xdr:rowOff>
    </xdr:to>
    <xdr:sp>
      <xdr:nvSpPr>
        <xdr:cNvPr id="2" name="AutoShape 19"/>
        <xdr:cNvSpPr>
          <a:spLocks/>
        </xdr:cNvSpPr>
      </xdr:nvSpPr>
      <xdr:spPr>
        <a:xfrm>
          <a:off x="9620250" y="5362575"/>
          <a:ext cx="4752975" cy="1495425"/>
        </a:xfrm>
        <a:prstGeom prst="horizontalScroll">
          <a:avLst>
            <a:gd name="adj" fmla="val -45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勤務表の作成方法について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このファイルにある勤務予定表に対応する勤務表をファイルとして作成します。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・採用／勤務予定変更の月以降の勤務表が作成されます。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・このファイルと同じフォルダに個人ごとに勤務表ファイルを作成します。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7</xdr:col>
      <xdr:colOff>66675</xdr:colOff>
      <xdr:row>2</xdr:row>
      <xdr:rowOff>0</xdr:rowOff>
    </xdr:from>
    <xdr:to>
      <xdr:col>9</xdr:col>
      <xdr:colOff>133350</xdr:colOff>
      <xdr:row>4</xdr:row>
      <xdr:rowOff>19050</xdr:rowOff>
    </xdr:to>
    <xdr:pic>
      <xdr:nvPicPr>
        <xdr:cNvPr id="3" name="CommandButton1"/>
        <xdr:cNvPicPr preferRelativeResize="1">
          <a:picLocks noChangeAspect="1"/>
        </xdr:cNvPicPr>
      </xdr:nvPicPr>
      <xdr:blipFill>
        <a:blip r:embed="rId1"/>
        <a:stretch>
          <a:fillRect/>
        </a:stretch>
      </xdr:blipFill>
      <xdr:spPr>
        <a:xfrm>
          <a:off x="9467850" y="342900"/>
          <a:ext cx="1438275" cy="361950"/>
        </a:xfrm>
        <a:prstGeom prst="rect">
          <a:avLst/>
        </a:prstGeom>
        <a:noFill/>
        <a:ln w="9525" cmpd="sng">
          <a:noFill/>
        </a:ln>
      </xdr:spPr>
    </xdr:pic>
    <xdr:clientData/>
  </xdr:twoCellAnchor>
  <xdr:twoCellAnchor editAs="oneCell">
    <xdr:from>
      <xdr:col>7</xdr:col>
      <xdr:colOff>57150</xdr:colOff>
      <xdr:row>5</xdr:row>
      <xdr:rowOff>9525</xdr:rowOff>
    </xdr:from>
    <xdr:to>
      <xdr:col>9</xdr:col>
      <xdr:colOff>123825</xdr:colOff>
      <xdr:row>7</xdr:row>
      <xdr:rowOff>28575</xdr:rowOff>
    </xdr:to>
    <xdr:pic>
      <xdr:nvPicPr>
        <xdr:cNvPr id="4" name="CommandButton2"/>
        <xdr:cNvPicPr preferRelativeResize="1">
          <a:picLocks noChangeAspect="1"/>
        </xdr:cNvPicPr>
      </xdr:nvPicPr>
      <xdr:blipFill>
        <a:blip r:embed="rId2"/>
        <a:stretch>
          <a:fillRect/>
        </a:stretch>
      </xdr:blipFill>
      <xdr:spPr>
        <a:xfrm>
          <a:off x="9458325" y="866775"/>
          <a:ext cx="14382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8</xdr:row>
      <xdr:rowOff>247650</xdr:rowOff>
    </xdr:from>
    <xdr:to>
      <xdr:col>13</xdr:col>
      <xdr:colOff>38100</xdr:colOff>
      <xdr:row>11</xdr:row>
      <xdr:rowOff>57150</xdr:rowOff>
    </xdr:to>
    <xdr:sp>
      <xdr:nvSpPr>
        <xdr:cNvPr id="1" name="Line 22"/>
        <xdr:cNvSpPr>
          <a:spLocks/>
        </xdr:cNvSpPr>
      </xdr:nvSpPr>
      <xdr:spPr>
        <a:xfrm flipH="1">
          <a:off x="4295775" y="1638300"/>
          <a:ext cx="657225" cy="523875"/>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xdr:row>
      <xdr:rowOff>104775</xdr:rowOff>
    </xdr:from>
    <xdr:to>
      <xdr:col>13</xdr:col>
      <xdr:colOff>19050</xdr:colOff>
      <xdr:row>8</xdr:row>
      <xdr:rowOff>85725</xdr:rowOff>
    </xdr:to>
    <xdr:sp>
      <xdr:nvSpPr>
        <xdr:cNvPr id="2" name="Line 23"/>
        <xdr:cNvSpPr>
          <a:spLocks/>
        </xdr:cNvSpPr>
      </xdr:nvSpPr>
      <xdr:spPr>
        <a:xfrm flipH="1">
          <a:off x="4276725" y="1314450"/>
          <a:ext cx="657225" cy="161925"/>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13</xdr:row>
      <xdr:rowOff>123825</xdr:rowOff>
    </xdr:from>
    <xdr:to>
      <xdr:col>13</xdr:col>
      <xdr:colOff>38100</xdr:colOff>
      <xdr:row>14</xdr:row>
      <xdr:rowOff>171450</xdr:rowOff>
    </xdr:to>
    <xdr:sp>
      <xdr:nvSpPr>
        <xdr:cNvPr id="3" name="Line 24"/>
        <xdr:cNvSpPr>
          <a:spLocks/>
        </xdr:cNvSpPr>
      </xdr:nvSpPr>
      <xdr:spPr>
        <a:xfrm flipH="1">
          <a:off x="4400550" y="2800350"/>
          <a:ext cx="552450" cy="209550"/>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xdr:row>
      <xdr:rowOff>0</xdr:rowOff>
    </xdr:from>
    <xdr:to>
      <xdr:col>19</xdr:col>
      <xdr:colOff>257175</xdr:colOff>
      <xdr:row>5</xdr:row>
      <xdr:rowOff>28575</xdr:rowOff>
    </xdr:to>
    <xdr:sp>
      <xdr:nvSpPr>
        <xdr:cNvPr id="4" name="Line 28"/>
        <xdr:cNvSpPr>
          <a:spLocks/>
        </xdr:cNvSpPr>
      </xdr:nvSpPr>
      <xdr:spPr>
        <a:xfrm>
          <a:off x="7162800" y="657225"/>
          <a:ext cx="123825" cy="190500"/>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xdr:row>
      <xdr:rowOff>66675</xdr:rowOff>
    </xdr:from>
    <xdr:to>
      <xdr:col>13</xdr:col>
      <xdr:colOff>0</xdr:colOff>
      <xdr:row>12</xdr:row>
      <xdr:rowOff>57150</xdr:rowOff>
    </xdr:to>
    <xdr:sp>
      <xdr:nvSpPr>
        <xdr:cNvPr id="5" name="Line 34"/>
        <xdr:cNvSpPr>
          <a:spLocks/>
        </xdr:cNvSpPr>
      </xdr:nvSpPr>
      <xdr:spPr>
        <a:xfrm flipH="1">
          <a:off x="4257675" y="1924050"/>
          <a:ext cx="657225" cy="523875"/>
        </a:xfrm>
        <a:prstGeom prst="line">
          <a:avLst/>
        </a:prstGeom>
        <a:noFill/>
        <a:ln w="9525" cmpd="sng">
          <a:solidFill>
            <a:srgbClr val="33CCCC"/>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l-zwsa\&#20849;&#26377;&#12501;&#12457;&#12523;&#12480;\Users\jinji064\AppData\Local\Temp\05_22_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雇用伺"/>
      <sheetName val="日給・時給一覧"/>
      <sheetName val="月別勤務予定表"/>
      <sheetName val="4月"/>
      <sheetName val="5月"/>
      <sheetName val="6月"/>
      <sheetName val="7月"/>
      <sheetName val="8月"/>
      <sheetName val="9月"/>
      <sheetName val="10月"/>
      <sheetName val="11月"/>
      <sheetName val="12月"/>
      <sheetName val="1月"/>
      <sheetName val="2月"/>
      <sheetName val="3月"/>
      <sheetName val="プルダウン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A63"/>
  <sheetViews>
    <sheetView showZeros="0" view="pageBreakPreview" zoomScale="60" zoomScaleNormal="60" zoomScalePageLayoutView="0" workbookViewId="0" topLeftCell="A1">
      <selection activeCell="V1" sqref="V1:AA1"/>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728</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t="s">
        <v>717</v>
      </c>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5"/>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t="s">
        <v>718</v>
      </c>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5"/>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t="s">
        <v>717</v>
      </c>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5"/>
      <c r="R16" s="177"/>
      <c r="S16" s="206"/>
      <c r="T16" s="144" t="s">
        <v>716</v>
      </c>
      <c r="U16" s="144" t="s">
        <v>716</v>
      </c>
      <c r="V16" s="204"/>
      <c r="W16" s="204"/>
      <c r="X16" s="204"/>
      <c r="Y16" s="204"/>
      <c r="Z16" s="190"/>
      <c r="AA16" s="190"/>
    </row>
    <row r="17" spans="1:27" ht="19.5" customHeight="1">
      <c r="A17" s="207">
        <v>7</v>
      </c>
      <c r="B17" s="207"/>
      <c r="C17" s="209" t="s">
        <v>718</v>
      </c>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t="s">
        <v>717</v>
      </c>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5"/>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5"/>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5"/>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t="s">
        <v>718</v>
      </c>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5"/>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t="s">
        <v>717</v>
      </c>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5"/>
      <c r="R30" s="177"/>
      <c r="S30" s="206"/>
      <c r="T30" s="144" t="s">
        <v>716</v>
      </c>
      <c r="U30" s="144" t="s">
        <v>716</v>
      </c>
      <c r="V30" s="204"/>
      <c r="W30" s="204"/>
      <c r="X30" s="204"/>
      <c r="Y30" s="204"/>
      <c r="Z30" s="190"/>
      <c r="AA30" s="190"/>
    </row>
    <row r="31" spans="1:27" ht="19.5" customHeight="1">
      <c r="A31" s="207">
        <v>14</v>
      </c>
      <c r="B31" s="207"/>
      <c r="C31" s="209" t="s">
        <v>718</v>
      </c>
      <c r="D31" s="176">
        <v>0</v>
      </c>
      <c r="E31" s="205"/>
      <c r="F31" s="142" t="s">
        <v>715</v>
      </c>
      <c r="G31" s="142" t="s">
        <v>715</v>
      </c>
      <c r="H31" s="203"/>
      <c r="I31" s="203"/>
      <c r="J31" s="203"/>
      <c r="K31" s="203"/>
      <c r="L31" s="189"/>
      <c r="M31" s="189"/>
      <c r="N31" s="143"/>
      <c r="O31" s="207">
        <v>30</v>
      </c>
      <c r="P31" s="207"/>
      <c r="Q31" s="209" t="s">
        <v>740</v>
      </c>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5"/>
      <c r="R32" s="177"/>
      <c r="S32" s="206"/>
      <c r="T32" s="144" t="s">
        <v>716</v>
      </c>
      <c r="U32" s="144" t="s">
        <v>716</v>
      </c>
      <c r="V32" s="204"/>
      <c r="W32" s="204"/>
      <c r="X32" s="204"/>
      <c r="Y32" s="204"/>
      <c r="Z32" s="190"/>
      <c r="AA32" s="190"/>
    </row>
    <row r="33" spans="1:27" ht="19.5" customHeight="1">
      <c r="A33" s="207">
        <v>15</v>
      </c>
      <c r="B33" s="207"/>
      <c r="C33" s="209" t="s">
        <v>717</v>
      </c>
      <c r="D33" s="176">
        <v>0</v>
      </c>
      <c r="E33" s="205"/>
      <c r="F33" s="142" t="s">
        <v>715</v>
      </c>
      <c r="G33" s="142" t="s">
        <v>715</v>
      </c>
      <c r="H33" s="203"/>
      <c r="I33" s="203"/>
      <c r="J33" s="203"/>
      <c r="K33" s="203"/>
      <c r="L33" s="189"/>
      <c r="M33" s="189"/>
      <c r="N33" s="143"/>
      <c r="O33" s="207"/>
      <c r="P33" s="207"/>
      <c r="Q33" s="212"/>
      <c r="R33" s="176"/>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v>2</v>
      </c>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51" t="s">
        <v>722</v>
      </c>
      <c r="C39" s="197"/>
      <c r="D39" s="197"/>
      <c r="E39" s="197"/>
      <c r="F39" s="197"/>
      <c r="G39" s="197"/>
      <c r="H39" s="197"/>
      <c r="I39" s="197"/>
      <c r="J39" s="197"/>
      <c r="K39" s="197"/>
      <c r="L39" s="197"/>
      <c r="M39" s="197"/>
      <c r="N39" s="197"/>
      <c r="O39" s="197"/>
      <c r="P39" s="197"/>
      <c r="Q39" s="146"/>
      <c r="R39" s="175" t="s">
        <v>706</v>
      </c>
      <c r="S39" s="175"/>
      <c r="T39" s="150" t="s">
        <v>707</v>
      </c>
      <c r="U39" s="149" t="s">
        <v>708</v>
      </c>
      <c r="V39" s="174" t="s">
        <v>709</v>
      </c>
      <c r="W39" s="186"/>
      <c r="X39" s="178" t="s">
        <v>710</v>
      </c>
      <c r="Y39" s="179"/>
      <c r="Z39" s="179"/>
      <c r="AA39" s="174"/>
    </row>
    <row r="41" ht="13.5">
      <c r="N41">
        <v>7</v>
      </c>
    </row>
    <row r="43" ht="13.5">
      <c r="N43">
        <v>6</v>
      </c>
    </row>
    <row r="45" ht="13.5">
      <c r="N45">
        <v>5</v>
      </c>
    </row>
    <row r="47" ht="13.5">
      <c r="N47">
        <v>4</v>
      </c>
    </row>
    <row r="49" ht="13.5">
      <c r="N49">
        <v>3</v>
      </c>
    </row>
    <row r="51" ht="13.5">
      <c r="N51">
        <v>2</v>
      </c>
    </row>
    <row r="53" ht="13.5">
      <c r="N53">
        <v>1</v>
      </c>
    </row>
    <row r="55" ht="13.5">
      <c r="N55">
        <v>7</v>
      </c>
    </row>
    <row r="57" ht="13.5">
      <c r="N57">
        <v>6</v>
      </c>
    </row>
    <row r="59" ht="13.5">
      <c r="N59">
        <v>5</v>
      </c>
    </row>
    <row r="63" ht="13.5">
      <c r="N63">
        <v>3</v>
      </c>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horizontalDpi="600" verticalDpi="600" orientation="landscape" paperSize="9" scale="74" r:id="rId1"/>
  <rowBreaks count="1" manualBreakCount="1">
    <brk id="39" max="255" man="1"/>
  </rowBreaks>
</worksheet>
</file>

<file path=xl/worksheets/sheet10.xml><?xml version="1.0" encoding="utf-8"?>
<worksheet xmlns="http://schemas.openxmlformats.org/spreadsheetml/2006/main" xmlns:r="http://schemas.openxmlformats.org/officeDocument/2006/relationships">
  <sheetPr codeName="Sheet7">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737</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t="s">
        <v>740</v>
      </c>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5"/>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t="s">
        <v>741</v>
      </c>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741</v>
      </c>
      <c r="D9" s="176">
        <v>0</v>
      </c>
      <c r="E9" s="205"/>
      <c r="F9" s="142" t="s">
        <v>715</v>
      </c>
      <c r="G9" s="142" t="s">
        <v>715</v>
      </c>
      <c r="H9" s="203"/>
      <c r="I9" s="203"/>
      <c r="J9" s="203"/>
      <c r="K9" s="203"/>
      <c r="L9" s="189"/>
      <c r="M9" s="189"/>
      <c r="N9" s="143"/>
      <c r="O9" s="207">
        <v>19</v>
      </c>
      <c r="P9" s="207"/>
      <c r="Q9" s="209" t="s">
        <v>718</v>
      </c>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t="s">
        <v>717</v>
      </c>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t="s">
        <v>718</v>
      </c>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t="s">
        <v>717</v>
      </c>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t="s">
        <v>718</v>
      </c>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t="s">
        <v>717</v>
      </c>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t="s">
        <v>718</v>
      </c>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t="s">
        <v>717</v>
      </c>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t="s">
        <v>740</v>
      </c>
      <c r="D31" s="176">
        <v>0</v>
      </c>
      <c r="E31" s="205"/>
      <c r="F31" s="142" t="s">
        <v>715</v>
      </c>
      <c r="G31" s="142" t="s">
        <v>715</v>
      </c>
      <c r="H31" s="203"/>
      <c r="I31" s="203"/>
      <c r="J31" s="203"/>
      <c r="K31" s="203"/>
      <c r="L31" s="189"/>
      <c r="M31" s="189"/>
      <c r="N31" s="143"/>
      <c r="O31" s="207">
        <v>30</v>
      </c>
      <c r="P31" s="207"/>
      <c r="Q31" s="209"/>
      <c r="R31" s="176">
        <v>0</v>
      </c>
      <c r="S31" s="205"/>
      <c r="T31" s="142" t="s">
        <v>715</v>
      </c>
      <c r="U31" s="142" t="s">
        <v>715</v>
      </c>
      <c r="V31" s="203"/>
      <c r="W31" s="203"/>
      <c r="X31" s="203"/>
      <c r="Y31" s="203"/>
      <c r="Z31" s="189"/>
      <c r="AA31" s="189"/>
    </row>
    <row r="32" spans="1:27" ht="19.5" customHeight="1">
      <c r="A32" s="208"/>
      <c r="B32" s="208"/>
      <c r="C32" s="215"/>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v>31</v>
      </c>
      <c r="P33" s="207"/>
      <c r="Q33" s="209"/>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0"/>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codeName="Sheet4">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46" t="s">
        <v>738</v>
      </c>
      <c r="B1" s="247"/>
      <c r="C1" s="247"/>
      <c r="D1" s="247"/>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t="s">
        <v>717</v>
      </c>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t="s">
        <v>718</v>
      </c>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717</v>
      </c>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718</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t="s">
        <v>717</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t="s">
        <v>718</v>
      </c>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t="s">
        <v>717</v>
      </c>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t="s">
        <v>740</v>
      </c>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5"/>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c r="P29" s="207"/>
      <c r="Q29" s="209"/>
      <c r="R29" s="176"/>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c r="P31" s="207"/>
      <c r="Q31" s="209"/>
      <c r="R31" s="176"/>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c r="P33" s="207"/>
      <c r="Q33" s="212"/>
      <c r="R33" s="176"/>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t="s">
        <v>718</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Sheet5">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739</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t="s">
        <v>717</v>
      </c>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t="s">
        <v>718</v>
      </c>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717</v>
      </c>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5"/>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t="s">
        <v>740</v>
      </c>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5"/>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718</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t="s">
        <v>717</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t="s">
        <v>718</v>
      </c>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t="s">
        <v>717</v>
      </c>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09" t="s">
        <v>718</v>
      </c>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v>31</v>
      </c>
      <c r="P33" s="207"/>
      <c r="Q33" s="209" t="s">
        <v>717</v>
      </c>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0"/>
      <c r="R34" s="177"/>
      <c r="S34" s="206"/>
      <c r="T34" s="144" t="s">
        <v>716</v>
      </c>
      <c r="U34" s="144" t="s">
        <v>716</v>
      </c>
      <c r="V34" s="204"/>
      <c r="W34" s="204"/>
      <c r="X34" s="204"/>
      <c r="Y34" s="204"/>
      <c r="Z34" s="190"/>
      <c r="AA34" s="190"/>
    </row>
    <row r="35" spans="1:27" ht="19.5" customHeight="1">
      <c r="A35" s="207">
        <v>16</v>
      </c>
      <c r="B35" s="207"/>
      <c r="C35" s="209" t="s">
        <v>718</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codeName="Sheet1"/>
  <dimension ref="A1:H262"/>
  <sheetViews>
    <sheetView view="pageBreakPreview" zoomScaleSheetLayoutView="100" zoomScalePageLayoutView="0" workbookViewId="0" topLeftCell="G208">
      <selection activeCell="H222" sqref="H222"/>
    </sheetView>
  </sheetViews>
  <sheetFormatPr defaultColWidth="9.00390625" defaultRowHeight="13.5"/>
  <cols>
    <col min="1" max="2" width="0" style="118" hidden="1" customWidth="1"/>
    <col min="3" max="3" width="7.875" style="118" hidden="1" customWidth="1"/>
    <col min="4" max="4" width="63.25390625" style="118" hidden="1" customWidth="1"/>
    <col min="5" max="5" width="11.75390625" style="118" hidden="1" customWidth="1"/>
    <col min="6" max="6" width="29.875" style="118" hidden="1" customWidth="1"/>
    <col min="7" max="7" width="11.625" style="121" bestFit="1" customWidth="1"/>
    <col min="8" max="8" width="17.875" style="120" customWidth="1"/>
    <col min="9" max="16384" width="9.00390625" style="118" customWidth="1"/>
  </cols>
  <sheetData>
    <row r="1" spans="1:8" ht="13.5">
      <c r="A1" s="118" t="s">
        <v>28</v>
      </c>
      <c r="B1" s="118" t="s">
        <v>29</v>
      </c>
      <c r="C1" s="118" t="s">
        <v>31</v>
      </c>
      <c r="D1" s="118" t="s">
        <v>32</v>
      </c>
      <c r="E1" s="118" t="s">
        <v>33</v>
      </c>
      <c r="F1" s="118" t="s">
        <v>34</v>
      </c>
      <c r="G1" s="121" t="s">
        <v>17</v>
      </c>
      <c r="H1" s="120" t="s">
        <v>35</v>
      </c>
    </row>
    <row r="2" spans="3:8" ht="13.5">
      <c r="C2" s="119" t="s">
        <v>36</v>
      </c>
      <c r="D2" s="119" t="s">
        <v>37</v>
      </c>
      <c r="E2" s="119" t="s">
        <v>472</v>
      </c>
      <c r="F2" s="118" t="s">
        <v>321</v>
      </c>
      <c r="G2" s="121">
        <v>39932</v>
      </c>
      <c r="H2" s="120" t="s">
        <v>48</v>
      </c>
    </row>
    <row r="3" spans="3:8" ht="13.5">
      <c r="C3" s="119" t="s">
        <v>38</v>
      </c>
      <c r="D3" s="119" t="s">
        <v>39</v>
      </c>
      <c r="E3" s="119" t="s">
        <v>501</v>
      </c>
      <c r="F3" s="118" t="s">
        <v>322</v>
      </c>
      <c r="G3" s="121">
        <v>39936</v>
      </c>
      <c r="H3" s="120" t="s">
        <v>16</v>
      </c>
    </row>
    <row r="4" spans="3:8" ht="13.5">
      <c r="C4" s="119" t="s">
        <v>40</v>
      </c>
      <c r="D4" s="119" t="s">
        <v>41</v>
      </c>
      <c r="E4" s="119" t="s">
        <v>535</v>
      </c>
      <c r="F4" s="118" t="s">
        <v>323</v>
      </c>
      <c r="G4" s="121">
        <v>39937</v>
      </c>
      <c r="H4" s="120" t="s">
        <v>15</v>
      </c>
    </row>
    <row r="5" spans="3:8" ht="13.5">
      <c r="C5" s="119" t="s">
        <v>42</v>
      </c>
      <c r="D5" s="119" t="s">
        <v>43</v>
      </c>
      <c r="E5" s="119" t="s">
        <v>618</v>
      </c>
      <c r="F5" s="118" t="s">
        <v>324</v>
      </c>
      <c r="G5" s="121">
        <v>39938</v>
      </c>
      <c r="H5" s="120" t="s">
        <v>18</v>
      </c>
    </row>
    <row r="6" spans="3:8" ht="13.5">
      <c r="C6" s="119" t="s">
        <v>93</v>
      </c>
      <c r="D6" s="119">
        <v>4</v>
      </c>
      <c r="E6" s="119" t="s">
        <v>595</v>
      </c>
      <c r="F6" s="118" t="s">
        <v>325</v>
      </c>
      <c r="G6" s="121">
        <v>39939</v>
      </c>
      <c r="H6" s="120" t="s">
        <v>46</v>
      </c>
    </row>
    <row r="7" spans="3:8" ht="13.5">
      <c r="C7" s="119" t="s">
        <v>94</v>
      </c>
      <c r="D7" s="119" t="s">
        <v>95</v>
      </c>
      <c r="E7" s="119" t="s">
        <v>227</v>
      </c>
      <c r="F7" s="118" t="s">
        <v>326</v>
      </c>
      <c r="G7" s="121">
        <v>39982</v>
      </c>
      <c r="H7" s="120" t="s">
        <v>19</v>
      </c>
    </row>
    <row r="8" spans="3:8" ht="13.5">
      <c r="C8" s="119" t="s">
        <v>96</v>
      </c>
      <c r="D8" s="119" t="s">
        <v>97</v>
      </c>
      <c r="E8" s="119" t="s">
        <v>264</v>
      </c>
      <c r="F8" s="118" t="s">
        <v>327</v>
      </c>
      <c r="G8" s="121">
        <v>40014</v>
      </c>
      <c r="H8" s="120" t="s">
        <v>20</v>
      </c>
    </row>
    <row r="9" spans="3:8" ht="13.5">
      <c r="C9" s="119" t="s">
        <v>98</v>
      </c>
      <c r="D9" s="119" t="s">
        <v>99</v>
      </c>
      <c r="E9" s="119" t="s">
        <v>633</v>
      </c>
      <c r="F9" s="118" t="s">
        <v>328</v>
      </c>
      <c r="G9" s="121">
        <v>40077</v>
      </c>
      <c r="H9" s="120" t="s">
        <v>21</v>
      </c>
    </row>
    <row r="10" spans="3:8" ht="13.5">
      <c r="C10" s="119" t="s">
        <v>100</v>
      </c>
      <c r="D10" s="119" t="s">
        <v>101</v>
      </c>
      <c r="E10" s="119" t="s">
        <v>461</v>
      </c>
      <c r="F10" s="118" t="s">
        <v>329</v>
      </c>
      <c r="G10" s="121">
        <v>40078</v>
      </c>
      <c r="H10" s="120" t="s">
        <v>17</v>
      </c>
    </row>
    <row r="11" spans="3:8" ht="13.5">
      <c r="C11" s="119" t="s">
        <v>102</v>
      </c>
      <c r="D11" s="119" t="s">
        <v>103</v>
      </c>
      <c r="E11" s="119" t="s">
        <v>330</v>
      </c>
      <c r="F11" s="118" t="s">
        <v>331</v>
      </c>
      <c r="G11" s="121">
        <v>40079</v>
      </c>
      <c r="H11" s="120" t="s">
        <v>22</v>
      </c>
    </row>
    <row r="12" spans="3:8" ht="13.5">
      <c r="C12" s="119" t="s">
        <v>104</v>
      </c>
      <c r="D12" s="119" t="s">
        <v>105</v>
      </c>
      <c r="E12" s="119" t="s">
        <v>332</v>
      </c>
      <c r="F12" s="118" t="s">
        <v>333</v>
      </c>
      <c r="G12" s="121">
        <v>40098</v>
      </c>
      <c r="H12" s="120" t="s">
        <v>23</v>
      </c>
    </row>
    <row r="13" spans="3:8" ht="13.5">
      <c r="C13" s="119" t="s">
        <v>106</v>
      </c>
      <c r="D13" s="119" t="s">
        <v>107</v>
      </c>
      <c r="E13" s="119" t="s">
        <v>334</v>
      </c>
      <c r="F13" s="118" t="s">
        <v>335</v>
      </c>
      <c r="G13" s="121">
        <v>40120</v>
      </c>
      <c r="H13" s="120" t="s">
        <v>24</v>
      </c>
    </row>
    <row r="14" spans="3:8" ht="13.5">
      <c r="C14" s="119" t="s">
        <v>108</v>
      </c>
      <c r="D14" s="119" t="s">
        <v>109</v>
      </c>
      <c r="E14" s="119" t="s">
        <v>336</v>
      </c>
      <c r="F14" s="118" t="s">
        <v>337</v>
      </c>
      <c r="G14" s="121">
        <v>40140</v>
      </c>
      <c r="H14" s="120" t="s">
        <v>25</v>
      </c>
    </row>
    <row r="15" spans="3:8" ht="13.5">
      <c r="C15" s="119" t="s">
        <v>110</v>
      </c>
      <c r="D15" s="119" t="s">
        <v>111</v>
      </c>
      <c r="E15" s="119" t="s">
        <v>338</v>
      </c>
      <c r="F15" s="118" t="s">
        <v>339</v>
      </c>
      <c r="G15" s="121">
        <v>40170</v>
      </c>
      <c r="H15" s="120" t="s">
        <v>26</v>
      </c>
    </row>
    <row r="16" spans="3:8" ht="13.5">
      <c r="C16" s="119" t="s">
        <v>112</v>
      </c>
      <c r="D16" s="119" t="s">
        <v>113</v>
      </c>
      <c r="E16" s="119" t="s">
        <v>340</v>
      </c>
      <c r="F16" s="118" t="s">
        <v>341</v>
      </c>
      <c r="G16" s="121">
        <v>40176</v>
      </c>
      <c r="H16" s="120" t="s">
        <v>17</v>
      </c>
    </row>
    <row r="17" spans="3:8" ht="13.5">
      <c r="C17" s="119" t="s">
        <v>114</v>
      </c>
      <c r="D17" s="119" t="s">
        <v>115</v>
      </c>
      <c r="E17" s="119" t="s">
        <v>342</v>
      </c>
      <c r="F17" s="118" t="s">
        <v>343</v>
      </c>
      <c r="G17" s="121">
        <v>40177</v>
      </c>
      <c r="H17" s="120" t="s">
        <v>17</v>
      </c>
    </row>
    <row r="18" spans="3:8" ht="13.5">
      <c r="C18" s="119" t="s">
        <v>116</v>
      </c>
      <c r="D18" s="119" t="s">
        <v>117</v>
      </c>
      <c r="E18" s="119" t="s">
        <v>344</v>
      </c>
      <c r="F18" s="118" t="s">
        <v>345</v>
      </c>
      <c r="G18" s="121">
        <v>40178</v>
      </c>
      <c r="H18" s="120" t="s">
        <v>17</v>
      </c>
    </row>
    <row r="19" spans="3:8" ht="13.5">
      <c r="C19" s="119" t="s">
        <v>118</v>
      </c>
      <c r="D19" s="119" t="s">
        <v>119</v>
      </c>
      <c r="E19" s="119" t="s">
        <v>346</v>
      </c>
      <c r="F19" s="118" t="s">
        <v>347</v>
      </c>
      <c r="G19" s="121">
        <v>40179</v>
      </c>
      <c r="H19" s="120" t="s">
        <v>27</v>
      </c>
    </row>
    <row r="20" spans="3:8" ht="13.5">
      <c r="C20" s="119" t="s">
        <v>120</v>
      </c>
      <c r="D20" s="119" t="s">
        <v>121</v>
      </c>
      <c r="E20" s="119" t="s">
        <v>348</v>
      </c>
      <c r="F20" s="118" t="s">
        <v>349</v>
      </c>
      <c r="G20" s="121">
        <v>40180</v>
      </c>
      <c r="H20" s="120" t="s">
        <v>17</v>
      </c>
    </row>
    <row r="21" spans="3:8" ht="13.5">
      <c r="C21" s="119" t="s">
        <v>122</v>
      </c>
      <c r="D21" s="119" t="s">
        <v>123</v>
      </c>
      <c r="E21" s="119" t="s">
        <v>350</v>
      </c>
      <c r="F21" s="118" t="s">
        <v>351</v>
      </c>
      <c r="G21" s="121">
        <v>40181</v>
      </c>
      <c r="H21" s="120" t="s">
        <v>17</v>
      </c>
    </row>
    <row r="22" spans="3:8" ht="13.5">
      <c r="C22" s="119" t="s">
        <v>124</v>
      </c>
      <c r="D22" s="119" t="s">
        <v>125</v>
      </c>
      <c r="E22" s="119" t="s">
        <v>352</v>
      </c>
      <c r="F22" s="118" t="s">
        <v>353</v>
      </c>
      <c r="G22" s="121">
        <v>40189</v>
      </c>
      <c r="H22" s="120" t="s">
        <v>44</v>
      </c>
    </row>
    <row r="23" spans="3:8" ht="13.5">
      <c r="C23" s="119" t="s">
        <v>126</v>
      </c>
      <c r="D23" s="119" t="s">
        <v>127</v>
      </c>
      <c r="E23" s="119" t="s">
        <v>354</v>
      </c>
      <c r="F23" s="118" t="s">
        <v>355</v>
      </c>
      <c r="G23" s="121">
        <v>40220</v>
      </c>
      <c r="H23" s="120" t="s">
        <v>45</v>
      </c>
    </row>
    <row r="24" spans="3:8" ht="13.5">
      <c r="C24" s="119" t="s">
        <v>128</v>
      </c>
      <c r="D24" s="119" t="s">
        <v>129</v>
      </c>
      <c r="E24" s="119" t="s">
        <v>356</v>
      </c>
      <c r="F24" s="118" t="s">
        <v>357</v>
      </c>
      <c r="G24" s="121">
        <v>40258</v>
      </c>
      <c r="H24" s="120" t="s">
        <v>47</v>
      </c>
    </row>
    <row r="25" spans="3:8" ht="13.5">
      <c r="C25" s="119" t="s">
        <v>130</v>
      </c>
      <c r="D25" s="119" t="s">
        <v>131</v>
      </c>
      <c r="E25" s="119" t="s">
        <v>358</v>
      </c>
      <c r="F25" s="118" t="s">
        <v>359</v>
      </c>
      <c r="G25" s="121">
        <v>40259</v>
      </c>
      <c r="H25" s="120" t="s">
        <v>46</v>
      </c>
    </row>
    <row r="26" spans="3:8" ht="13.5">
      <c r="C26" s="119" t="s">
        <v>132</v>
      </c>
      <c r="D26" s="119" t="s">
        <v>133</v>
      </c>
      <c r="E26" s="119" t="s">
        <v>360</v>
      </c>
      <c r="F26" s="118" t="s">
        <v>361</v>
      </c>
      <c r="G26" s="121">
        <v>40297</v>
      </c>
      <c r="H26" s="120" t="s">
        <v>48</v>
      </c>
    </row>
    <row r="27" spans="3:8" ht="13.5">
      <c r="C27" s="119" t="s">
        <v>134</v>
      </c>
      <c r="D27" s="119" t="s">
        <v>135</v>
      </c>
      <c r="E27" s="119" t="s">
        <v>362</v>
      </c>
      <c r="F27" s="118" t="s">
        <v>363</v>
      </c>
      <c r="G27" s="121">
        <v>40301</v>
      </c>
      <c r="H27" s="120" t="s">
        <v>16</v>
      </c>
    </row>
    <row r="28" spans="3:8" ht="13.5">
      <c r="C28" s="119" t="s">
        <v>136</v>
      </c>
      <c r="D28" s="119" t="s">
        <v>137</v>
      </c>
      <c r="E28" s="119" t="s">
        <v>364</v>
      </c>
      <c r="F28" s="118" t="s">
        <v>365</v>
      </c>
      <c r="G28" s="121">
        <v>40302</v>
      </c>
      <c r="H28" s="120" t="s">
        <v>15</v>
      </c>
    </row>
    <row r="29" spans="3:8" ht="13.5">
      <c r="C29" s="119" t="s">
        <v>138</v>
      </c>
      <c r="D29" s="119" t="s">
        <v>139</v>
      </c>
      <c r="E29" s="119" t="s">
        <v>366</v>
      </c>
      <c r="F29" s="118" t="s">
        <v>367</v>
      </c>
      <c r="G29" s="121">
        <v>40303</v>
      </c>
      <c r="H29" s="120" t="s">
        <v>18</v>
      </c>
    </row>
    <row r="30" spans="3:8" ht="13.5">
      <c r="C30" s="119" t="s">
        <v>140</v>
      </c>
      <c r="D30" s="119" t="s">
        <v>141</v>
      </c>
      <c r="E30" s="119" t="s">
        <v>368</v>
      </c>
      <c r="F30" s="118" t="s">
        <v>369</v>
      </c>
      <c r="G30" s="121">
        <v>40347</v>
      </c>
      <c r="H30" s="120" t="s">
        <v>19</v>
      </c>
    </row>
    <row r="31" spans="3:8" ht="13.5">
      <c r="C31" s="119" t="s">
        <v>142</v>
      </c>
      <c r="D31" s="119" t="s">
        <v>143</v>
      </c>
      <c r="E31" s="119" t="s">
        <v>370</v>
      </c>
      <c r="F31" s="118" t="s">
        <v>371</v>
      </c>
      <c r="G31" s="121">
        <v>40378</v>
      </c>
      <c r="H31" s="120" t="s">
        <v>20</v>
      </c>
    </row>
    <row r="32" spans="3:8" ht="13.5">
      <c r="C32" s="119" t="s">
        <v>416</v>
      </c>
      <c r="D32" s="119" t="s">
        <v>417</v>
      </c>
      <c r="E32" s="119" t="s">
        <v>372</v>
      </c>
      <c r="F32" s="118" t="s">
        <v>373</v>
      </c>
      <c r="G32" s="121">
        <v>40441</v>
      </c>
      <c r="H32" s="120" t="s">
        <v>21</v>
      </c>
    </row>
    <row r="33" spans="3:8" ht="13.5">
      <c r="C33" s="119" t="s">
        <v>144</v>
      </c>
      <c r="D33" s="119" t="s">
        <v>145</v>
      </c>
      <c r="E33" s="119" t="s">
        <v>374</v>
      </c>
      <c r="F33" s="118" t="s">
        <v>375</v>
      </c>
      <c r="G33" s="121">
        <v>40444</v>
      </c>
      <c r="H33" s="120" t="s">
        <v>22</v>
      </c>
    </row>
    <row r="34" spans="3:8" ht="13.5">
      <c r="C34" s="119" t="s">
        <v>146</v>
      </c>
      <c r="D34" s="119" t="s">
        <v>147</v>
      </c>
      <c r="E34" s="119" t="s">
        <v>376</v>
      </c>
      <c r="F34" s="118" t="s">
        <v>377</v>
      </c>
      <c r="G34" s="121">
        <v>40462</v>
      </c>
      <c r="H34" s="120" t="s">
        <v>23</v>
      </c>
    </row>
    <row r="35" spans="3:8" ht="13.5">
      <c r="C35" s="119" t="s">
        <v>148</v>
      </c>
      <c r="D35" s="119" t="s">
        <v>149</v>
      </c>
      <c r="E35" s="119" t="s">
        <v>378</v>
      </c>
      <c r="F35" s="119" t="s">
        <v>379</v>
      </c>
      <c r="G35" s="121">
        <v>40485</v>
      </c>
      <c r="H35" s="120" t="s">
        <v>24</v>
      </c>
    </row>
    <row r="36" spans="3:8" ht="13.5">
      <c r="C36" s="119" t="s">
        <v>150</v>
      </c>
      <c r="D36" s="119" t="s">
        <v>151</v>
      </c>
      <c r="E36" s="119" t="s">
        <v>380</v>
      </c>
      <c r="F36" s="118" t="s">
        <v>381</v>
      </c>
      <c r="G36" s="121">
        <v>40505</v>
      </c>
      <c r="H36" s="120" t="s">
        <v>25</v>
      </c>
    </row>
    <row r="37" spans="3:8" ht="13.5">
      <c r="C37" s="119" t="s">
        <v>152</v>
      </c>
      <c r="D37" s="119" t="s">
        <v>153</v>
      </c>
      <c r="E37" s="119" t="s">
        <v>382</v>
      </c>
      <c r="F37" s="118" t="s">
        <v>383</v>
      </c>
      <c r="G37" s="121">
        <v>40535</v>
      </c>
      <c r="H37" s="120" t="s">
        <v>26</v>
      </c>
    </row>
    <row r="38" spans="3:8" ht="13.5">
      <c r="C38" s="119" t="s">
        <v>154</v>
      </c>
      <c r="D38" s="119" t="s">
        <v>155</v>
      </c>
      <c r="E38" s="119" t="s">
        <v>384</v>
      </c>
      <c r="F38" s="118" t="s">
        <v>385</v>
      </c>
      <c r="G38" s="121">
        <v>40541</v>
      </c>
      <c r="H38" s="120" t="s">
        <v>17</v>
      </c>
    </row>
    <row r="39" spans="3:8" ht="13.5">
      <c r="C39" s="119" t="s">
        <v>156</v>
      </c>
      <c r="D39" s="119" t="s">
        <v>157</v>
      </c>
      <c r="E39" s="119" t="s">
        <v>386</v>
      </c>
      <c r="F39" s="118" t="s">
        <v>387</v>
      </c>
      <c r="G39" s="121">
        <v>40542</v>
      </c>
      <c r="H39" s="120" t="s">
        <v>17</v>
      </c>
    </row>
    <row r="40" spans="3:8" ht="13.5">
      <c r="C40" s="119" t="s">
        <v>158</v>
      </c>
      <c r="D40" s="119" t="s">
        <v>420</v>
      </c>
      <c r="E40" s="119" t="s">
        <v>388</v>
      </c>
      <c r="F40" s="118" t="s">
        <v>389</v>
      </c>
      <c r="G40" s="121">
        <v>40543</v>
      </c>
      <c r="H40" s="120" t="s">
        <v>17</v>
      </c>
    </row>
    <row r="41" spans="3:8" ht="13.5">
      <c r="C41" s="119" t="s">
        <v>421</v>
      </c>
      <c r="D41" s="119" t="s">
        <v>422</v>
      </c>
      <c r="E41" s="119" t="s">
        <v>390</v>
      </c>
      <c r="F41" s="118" t="s">
        <v>391</v>
      </c>
      <c r="G41" s="121">
        <v>40544</v>
      </c>
      <c r="H41" s="120" t="s">
        <v>27</v>
      </c>
    </row>
    <row r="42" spans="3:8" ht="13.5">
      <c r="C42" s="119" t="s">
        <v>423</v>
      </c>
      <c r="D42" s="119" t="s">
        <v>424</v>
      </c>
      <c r="E42" s="119" t="s">
        <v>392</v>
      </c>
      <c r="F42" s="118" t="s">
        <v>393</v>
      </c>
      <c r="G42" s="121">
        <v>40545</v>
      </c>
      <c r="H42" s="120" t="s">
        <v>17</v>
      </c>
    </row>
    <row r="43" spans="3:8" ht="13.5">
      <c r="C43" s="119" t="s">
        <v>425</v>
      </c>
      <c r="D43" s="119" t="s">
        <v>426</v>
      </c>
      <c r="E43" s="119" t="s">
        <v>394</v>
      </c>
      <c r="F43" s="118" t="s">
        <v>395</v>
      </c>
      <c r="G43" s="121">
        <v>40546</v>
      </c>
      <c r="H43" s="120" t="s">
        <v>17</v>
      </c>
    </row>
    <row r="44" spans="3:8" ht="13.5">
      <c r="C44" s="119" t="s">
        <v>427</v>
      </c>
      <c r="D44" s="119" t="s">
        <v>428</v>
      </c>
      <c r="E44" s="119" t="s">
        <v>396</v>
      </c>
      <c r="F44" s="118" t="s">
        <v>397</v>
      </c>
      <c r="G44" s="121">
        <v>40553</v>
      </c>
      <c r="H44" s="120" t="s">
        <v>44</v>
      </c>
    </row>
    <row r="45" spans="3:8" ht="13.5">
      <c r="C45" s="119" t="s">
        <v>429</v>
      </c>
      <c r="D45" s="119" t="s">
        <v>430</v>
      </c>
      <c r="E45" s="119" t="s">
        <v>398</v>
      </c>
      <c r="F45" s="118" t="s">
        <v>399</v>
      </c>
      <c r="G45" s="121">
        <v>40585</v>
      </c>
      <c r="H45" s="120" t="s">
        <v>45</v>
      </c>
    </row>
    <row r="46" spans="3:8" ht="13.5">
      <c r="C46" s="119" t="s">
        <v>431</v>
      </c>
      <c r="D46" s="119" t="s">
        <v>432</v>
      </c>
      <c r="E46" s="119" t="s">
        <v>400</v>
      </c>
      <c r="F46" s="118" t="s">
        <v>401</v>
      </c>
      <c r="G46" s="121">
        <v>40623</v>
      </c>
      <c r="H46" s="120" t="s">
        <v>47</v>
      </c>
    </row>
    <row r="47" spans="3:8" ht="13.5">
      <c r="C47" s="119" t="s">
        <v>433</v>
      </c>
      <c r="D47" s="119" t="s">
        <v>434</v>
      </c>
      <c r="E47" s="119" t="s">
        <v>402</v>
      </c>
      <c r="F47" s="118" t="s">
        <v>403</v>
      </c>
      <c r="G47" s="121">
        <v>40662</v>
      </c>
      <c r="H47" s="120" t="s">
        <v>48</v>
      </c>
    </row>
    <row r="48" spans="3:8" ht="13.5">
      <c r="C48" s="119" t="s">
        <v>435</v>
      </c>
      <c r="D48" s="119" t="s">
        <v>436</v>
      </c>
      <c r="E48" s="119" t="s">
        <v>404</v>
      </c>
      <c r="F48" s="118" t="s">
        <v>405</v>
      </c>
      <c r="G48" s="121">
        <v>40666</v>
      </c>
      <c r="H48" s="120" t="s">
        <v>16</v>
      </c>
    </row>
    <row r="49" spans="3:8" ht="13.5">
      <c r="C49" s="119" t="s">
        <v>437</v>
      </c>
      <c r="D49" s="119" t="s">
        <v>438</v>
      </c>
      <c r="E49" s="119" t="s">
        <v>406</v>
      </c>
      <c r="F49" s="118" t="s">
        <v>407</v>
      </c>
      <c r="G49" s="121">
        <v>40667</v>
      </c>
      <c r="H49" s="120" t="s">
        <v>15</v>
      </c>
    </row>
    <row r="50" spans="3:8" ht="13.5">
      <c r="C50" s="119" t="s">
        <v>439</v>
      </c>
      <c r="D50" s="119" t="s">
        <v>440</v>
      </c>
      <c r="E50" s="119" t="s">
        <v>408</v>
      </c>
      <c r="F50" s="118" t="s">
        <v>409</v>
      </c>
      <c r="G50" s="121">
        <v>40668</v>
      </c>
      <c r="H50" s="120" t="s">
        <v>18</v>
      </c>
    </row>
    <row r="51" spans="3:8" ht="13.5">
      <c r="C51" s="119" t="s">
        <v>441</v>
      </c>
      <c r="D51" s="119" t="s">
        <v>442</v>
      </c>
      <c r="E51" s="119" t="s">
        <v>410</v>
      </c>
      <c r="F51" s="118" t="s">
        <v>411</v>
      </c>
      <c r="G51" s="121">
        <v>40712</v>
      </c>
      <c r="H51" s="120" t="s">
        <v>19</v>
      </c>
    </row>
    <row r="52" spans="3:8" ht="13.5">
      <c r="C52" s="119" t="s">
        <v>443</v>
      </c>
      <c r="D52" s="119" t="s">
        <v>444</v>
      </c>
      <c r="E52" s="119" t="s">
        <v>412</v>
      </c>
      <c r="F52" s="118" t="s">
        <v>413</v>
      </c>
      <c r="G52" s="121">
        <v>40742</v>
      </c>
      <c r="H52" s="120" t="s">
        <v>20</v>
      </c>
    </row>
    <row r="53" spans="3:8" ht="13.5">
      <c r="C53" s="119" t="s">
        <v>445</v>
      </c>
      <c r="D53" s="119" t="s">
        <v>446</v>
      </c>
      <c r="E53" s="119" t="s">
        <v>414</v>
      </c>
      <c r="F53" s="118" t="s">
        <v>415</v>
      </c>
      <c r="G53" s="121">
        <v>40805</v>
      </c>
      <c r="H53" s="120" t="s">
        <v>21</v>
      </c>
    </row>
    <row r="54" spans="3:8" ht="13.5">
      <c r="C54" s="119" t="s">
        <v>447</v>
      </c>
      <c r="D54" s="119" t="s">
        <v>448</v>
      </c>
      <c r="E54" s="119" t="s">
        <v>671</v>
      </c>
      <c r="F54" s="118" t="s">
        <v>672</v>
      </c>
      <c r="G54" s="121">
        <v>40809</v>
      </c>
      <c r="H54" s="120" t="s">
        <v>22</v>
      </c>
    </row>
    <row r="55" spans="3:8" ht="13.5">
      <c r="C55" s="119" t="s">
        <v>449</v>
      </c>
      <c r="D55" s="119" t="s">
        <v>450</v>
      </c>
      <c r="E55" s="119" t="s">
        <v>673</v>
      </c>
      <c r="F55" s="118" t="s">
        <v>674</v>
      </c>
      <c r="G55" s="121">
        <v>40826</v>
      </c>
      <c r="H55" s="120" t="s">
        <v>23</v>
      </c>
    </row>
    <row r="56" spans="3:8" ht="13.5">
      <c r="C56" s="119" t="s">
        <v>451</v>
      </c>
      <c r="D56" s="119" t="s">
        <v>452</v>
      </c>
      <c r="E56" s="119" t="s">
        <v>675</v>
      </c>
      <c r="F56" s="118" t="s">
        <v>676</v>
      </c>
      <c r="G56" s="121">
        <v>40850</v>
      </c>
      <c r="H56" s="120" t="s">
        <v>24</v>
      </c>
    </row>
    <row r="57" spans="3:8" ht="13.5">
      <c r="C57" s="119" t="s">
        <v>453</v>
      </c>
      <c r="D57" s="119" t="s">
        <v>454</v>
      </c>
      <c r="E57" s="119" t="s">
        <v>677</v>
      </c>
      <c r="F57" s="118" t="s">
        <v>678</v>
      </c>
      <c r="G57" s="121">
        <v>40870</v>
      </c>
      <c r="H57" s="120" t="s">
        <v>25</v>
      </c>
    </row>
    <row r="58" spans="3:8" ht="13.5">
      <c r="C58" s="119" t="s">
        <v>455</v>
      </c>
      <c r="D58" s="119" t="s">
        <v>456</v>
      </c>
      <c r="E58" s="119" t="s">
        <v>679</v>
      </c>
      <c r="F58" s="118" t="s">
        <v>680</v>
      </c>
      <c r="G58" s="121">
        <v>40900</v>
      </c>
      <c r="H58" s="120" t="s">
        <v>26</v>
      </c>
    </row>
    <row r="59" spans="3:8" ht="13.5">
      <c r="C59" s="119" t="s">
        <v>457</v>
      </c>
      <c r="D59" s="119" t="s">
        <v>458</v>
      </c>
      <c r="E59" s="119" t="s">
        <v>681</v>
      </c>
      <c r="F59" s="118" t="s">
        <v>682</v>
      </c>
      <c r="G59" s="121">
        <v>40906</v>
      </c>
      <c r="H59" s="120" t="s">
        <v>17</v>
      </c>
    </row>
    <row r="60" spans="3:8" ht="13.5">
      <c r="C60" s="119" t="s">
        <v>459</v>
      </c>
      <c r="D60" s="119" t="s">
        <v>460</v>
      </c>
      <c r="E60" s="119"/>
      <c r="G60" s="121">
        <v>40907</v>
      </c>
      <c r="H60" s="120" t="s">
        <v>17</v>
      </c>
    </row>
    <row r="61" spans="3:8" ht="13.5">
      <c r="C61" s="119" t="s">
        <v>462</v>
      </c>
      <c r="D61" s="119" t="s">
        <v>463</v>
      </c>
      <c r="E61" s="119"/>
      <c r="F61" s="119"/>
      <c r="G61" s="121">
        <v>40908</v>
      </c>
      <c r="H61" s="120" t="s">
        <v>17</v>
      </c>
    </row>
    <row r="62" spans="3:8" ht="13.5">
      <c r="C62" s="119" t="s">
        <v>464</v>
      </c>
      <c r="D62" s="119" t="s">
        <v>465</v>
      </c>
      <c r="E62" s="119"/>
      <c r="F62" s="119"/>
      <c r="G62" s="121">
        <v>40909</v>
      </c>
      <c r="H62" s="120" t="s">
        <v>27</v>
      </c>
    </row>
    <row r="63" spans="3:8" ht="13.5">
      <c r="C63" s="119" t="s">
        <v>466</v>
      </c>
      <c r="D63" s="119" t="s">
        <v>467</v>
      </c>
      <c r="E63" s="119"/>
      <c r="F63" s="119"/>
      <c r="G63" s="121">
        <v>40910</v>
      </c>
      <c r="H63" s="120" t="s">
        <v>17</v>
      </c>
    </row>
    <row r="64" spans="3:8" ht="13.5">
      <c r="C64" s="119" t="s">
        <v>468</v>
      </c>
      <c r="D64" s="119" t="s">
        <v>469</v>
      </c>
      <c r="E64" s="119"/>
      <c r="F64" s="119"/>
      <c r="G64" s="121">
        <v>40911</v>
      </c>
      <c r="H64" s="120" t="s">
        <v>17</v>
      </c>
    </row>
    <row r="65" spans="3:8" ht="13.5">
      <c r="C65" s="119" t="s">
        <v>470</v>
      </c>
      <c r="D65" s="119" t="s">
        <v>471</v>
      </c>
      <c r="E65" s="119"/>
      <c r="G65" s="121">
        <v>40917</v>
      </c>
      <c r="H65" s="120" t="s">
        <v>44</v>
      </c>
    </row>
    <row r="66" spans="3:8" ht="13.5">
      <c r="C66" s="119" t="s">
        <v>475</v>
      </c>
      <c r="D66" s="119" t="s">
        <v>474</v>
      </c>
      <c r="E66" s="119"/>
      <c r="F66" s="119"/>
      <c r="G66" s="121">
        <v>40950</v>
      </c>
      <c r="H66" s="120" t="s">
        <v>45</v>
      </c>
    </row>
    <row r="67" spans="3:8" ht="13.5">
      <c r="C67" s="119" t="s">
        <v>476</v>
      </c>
      <c r="D67" s="119" t="s">
        <v>477</v>
      </c>
      <c r="E67" s="119"/>
      <c r="F67" s="119"/>
      <c r="G67" s="121">
        <v>40988</v>
      </c>
      <c r="H67" s="120" t="s">
        <v>47</v>
      </c>
    </row>
    <row r="68" spans="3:8" ht="13.5">
      <c r="C68" s="119" t="s">
        <v>478</v>
      </c>
      <c r="D68" s="119" t="s">
        <v>473</v>
      </c>
      <c r="E68" s="119"/>
      <c r="F68" s="119"/>
      <c r="G68" s="121">
        <v>41028</v>
      </c>
      <c r="H68" s="120" t="s">
        <v>48</v>
      </c>
    </row>
    <row r="69" spans="3:8" ht="13.5">
      <c r="C69" s="119" t="s">
        <v>479</v>
      </c>
      <c r="D69" s="119" t="s">
        <v>480</v>
      </c>
      <c r="E69" s="119"/>
      <c r="F69" s="119"/>
      <c r="G69" s="121">
        <v>41029</v>
      </c>
      <c r="H69" s="120" t="s">
        <v>46</v>
      </c>
    </row>
    <row r="70" spans="3:8" ht="13.5">
      <c r="C70" s="119" t="s">
        <v>481</v>
      </c>
      <c r="D70" s="119" t="s">
        <v>482</v>
      </c>
      <c r="E70" s="119"/>
      <c r="F70" s="119"/>
      <c r="G70" s="121">
        <v>41032</v>
      </c>
      <c r="H70" s="120" t="s">
        <v>16</v>
      </c>
    </row>
    <row r="71" spans="3:8" ht="13.5">
      <c r="C71" s="119" t="s">
        <v>483</v>
      </c>
      <c r="D71" s="119" t="s">
        <v>484</v>
      </c>
      <c r="E71" s="119"/>
      <c r="G71" s="121">
        <v>41033</v>
      </c>
      <c r="H71" s="120" t="s">
        <v>15</v>
      </c>
    </row>
    <row r="72" spans="3:8" ht="13.5">
      <c r="C72" s="119" t="s">
        <v>487</v>
      </c>
      <c r="D72" s="119" t="s">
        <v>485</v>
      </c>
      <c r="E72" s="119"/>
      <c r="F72" s="119"/>
      <c r="G72" s="121">
        <v>41034</v>
      </c>
      <c r="H72" s="120" t="s">
        <v>18</v>
      </c>
    </row>
    <row r="73" spans="3:8" ht="13.5">
      <c r="C73" s="119" t="s">
        <v>488</v>
      </c>
      <c r="D73" s="119" t="s">
        <v>486</v>
      </c>
      <c r="E73" s="119"/>
      <c r="F73" s="119"/>
      <c r="G73" s="121">
        <v>41078</v>
      </c>
      <c r="H73" s="120" t="s">
        <v>19</v>
      </c>
    </row>
    <row r="74" spans="3:8" ht="13.5">
      <c r="C74" s="119" t="s">
        <v>489</v>
      </c>
      <c r="D74" s="119" t="s">
        <v>490</v>
      </c>
      <c r="E74" s="119"/>
      <c r="F74" s="119"/>
      <c r="G74" s="121">
        <v>41106</v>
      </c>
      <c r="H74" s="120" t="s">
        <v>20</v>
      </c>
    </row>
    <row r="75" spans="3:8" ht="13.5">
      <c r="C75" s="119"/>
      <c r="D75" s="119"/>
      <c r="E75" s="119"/>
      <c r="F75" s="119"/>
      <c r="G75" s="121">
        <v>41134</v>
      </c>
      <c r="H75" s="120" t="s">
        <v>719</v>
      </c>
    </row>
    <row r="76" spans="3:8" ht="13.5">
      <c r="C76" s="119"/>
      <c r="D76" s="119"/>
      <c r="E76" s="119"/>
      <c r="F76" s="119"/>
      <c r="G76" s="121">
        <v>41135</v>
      </c>
      <c r="H76" s="120" t="s">
        <v>719</v>
      </c>
    </row>
    <row r="77" spans="3:8" ht="13.5">
      <c r="C77" s="119" t="s">
        <v>491</v>
      </c>
      <c r="D77" s="119" t="s">
        <v>492</v>
      </c>
      <c r="E77" s="119"/>
      <c r="F77" s="119"/>
      <c r="G77" s="121">
        <v>41169</v>
      </c>
      <c r="H77" s="120" t="s">
        <v>21</v>
      </c>
    </row>
    <row r="78" spans="3:8" ht="13.5">
      <c r="C78" s="119" t="s">
        <v>493</v>
      </c>
      <c r="D78" s="119" t="s">
        <v>494</v>
      </c>
      <c r="E78" s="119"/>
      <c r="F78" s="119"/>
      <c r="G78" s="121">
        <v>41174</v>
      </c>
      <c r="H78" s="120" t="s">
        <v>22</v>
      </c>
    </row>
    <row r="79" spans="3:8" ht="13.5">
      <c r="C79" s="119" t="s">
        <v>495</v>
      </c>
      <c r="D79" s="119" t="s">
        <v>496</v>
      </c>
      <c r="E79" s="119"/>
      <c r="F79" s="119"/>
      <c r="G79" s="121">
        <v>41190</v>
      </c>
      <c r="H79" s="120" t="s">
        <v>23</v>
      </c>
    </row>
    <row r="80" spans="3:8" ht="13.5">
      <c r="C80" s="119" t="s">
        <v>497</v>
      </c>
      <c r="D80" s="119" t="s">
        <v>498</v>
      </c>
      <c r="E80" s="119"/>
      <c r="F80" s="119"/>
      <c r="G80" s="121">
        <v>41216</v>
      </c>
      <c r="H80" s="120" t="s">
        <v>24</v>
      </c>
    </row>
    <row r="81" spans="3:8" ht="13.5">
      <c r="C81" s="119" t="s">
        <v>499</v>
      </c>
      <c r="D81" s="119" t="s">
        <v>500</v>
      </c>
      <c r="E81" s="119"/>
      <c r="G81" s="121">
        <v>41236</v>
      </c>
      <c r="H81" s="120" t="s">
        <v>25</v>
      </c>
    </row>
    <row r="82" spans="3:8" ht="13.5">
      <c r="C82" s="119" t="s">
        <v>504</v>
      </c>
      <c r="D82" s="119" t="s">
        <v>505</v>
      </c>
      <c r="E82" s="119"/>
      <c r="G82" s="121">
        <v>41266</v>
      </c>
      <c r="H82" s="120" t="s">
        <v>26</v>
      </c>
    </row>
    <row r="83" spans="3:8" ht="13.5">
      <c r="C83" s="119" t="s">
        <v>506</v>
      </c>
      <c r="D83" s="119" t="s">
        <v>507</v>
      </c>
      <c r="E83" s="119"/>
      <c r="G83" s="121">
        <v>41267</v>
      </c>
      <c r="H83" s="120" t="s">
        <v>46</v>
      </c>
    </row>
    <row r="84" spans="3:8" ht="13.5">
      <c r="C84" s="119" t="s">
        <v>508</v>
      </c>
      <c r="D84" s="119" t="s">
        <v>503</v>
      </c>
      <c r="E84" s="119"/>
      <c r="F84" s="119"/>
      <c r="G84" s="121">
        <v>41272</v>
      </c>
      <c r="H84" s="120" t="s">
        <v>17</v>
      </c>
    </row>
    <row r="85" spans="3:8" ht="13.5">
      <c r="C85" s="119" t="s">
        <v>509</v>
      </c>
      <c r="D85" s="119" t="s">
        <v>510</v>
      </c>
      <c r="E85" s="119"/>
      <c r="F85" s="119"/>
      <c r="G85" s="121">
        <v>41273</v>
      </c>
      <c r="H85" s="120" t="s">
        <v>17</v>
      </c>
    </row>
    <row r="86" spans="3:8" ht="13.5">
      <c r="C86" s="119" t="s">
        <v>511</v>
      </c>
      <c r="D86" s="119" t="s">
        <v>512</v>
      </c>
      <c r="E86" s="119"/>
      <c r="F86" s="119"/>
      <c r="G86" s="121">
        <v>41274</v>
      </c>
      <c r="H86" s="120" t="s">
        <v>17</v>
      </c>
    </row>
    <row r="87" spans="3:8" ht="13.5">
      <c r="C87" s="119" t="s">
        <v>513</v>
      </c>
      <c r="D87" s="119" t="s">
        <v>514</v>
      </c>
      <c r="E87" s="119"/>
      <c r="F87" s="119"/>
      <c r="G87" s="121">
        <v>41275</v>
      </c>
      <c r="H87" s="120" t="s">
        <v>27</v>
      </c>
    </row>
    <row r="88" spans="3:8" ht="13.5">
      <c r="C88" s="119" t="s">
        <v>515</v>
      </c>
      <c r="D88" s="119" t="s">
        <v>516</v>
      </c>
      <c r="E88" s="119"/>
      <c r="F88" s="119"/>
      <c r="G88" s="121">
        <v>41276</v>
      </c>
      <c r="H88" s="120" t="s">
        <v>17</v>
      </c>
    </row>
    <row r="89" spans="3:8" ht="13.5">
      <c r="C89" s="119" t="s">
        <v>517</v>
      </c>
      <c r="D89" s="119" t="s">
        <v>518</v>
      </c>
      <c r="E89" s="119"/>
      <c r="F89" s="119"/>
      <c r="G89" s="121">
        <v>41277</v>
      </c>
      <c r="H89" s="120" t="s">
        <v>17</v>
      </c>
    </row>
    <row r="90" spans="3:8" ht="13.5">
      <c r="C90" s="119" t="s">
        <v>520</v>
      </c>
      <c r="D90" s="119" t="s">
        <v>519</v>
      </c>
      <c r="E90" s="119"/>
      <c r="F90" s="119"/>
      <c r="G90" s="121">
        <v>41288</v>
      </c>
      <c r="H90" s="120" t="s">
        <v>44</v>
      </c>
    </row>
    <row r="91" spans="3:8" ht="13.5">
      <c r="C91" s="119" t="s">
        <v>521</v>
      </c>
      <c r="D91" s="119" t="s">
        <v>522</v>
      </c>
      <c r="E91" s="119"/>
      <c r="F91" s="119"/>
      <c r="G91" s="121">
        <v>41316</v>
      </c>
      <c r="H91" s="120" t="s">
        <v>45</v>
      </c>
    </row>
    <row r="92" spans="3:8" ht="13.5">
      <c r="C92" s="119" t="s">
        <v>523</v>
      </c>
      <c r="D92" s="119" t="s">
        <v>524</v>
      </c>
      <c r="E92" s="119"/>
      <c r="F92" s="119"/>
      <c r="G92" s="121">
        <v>41353</v>
      </c>
      <c r="H92" s="120" t="s">
        <v>47</v>
      </c>
    </row>
    <row r="93" spans="3:8" ht="13.5">
      <c r="C93" s="119" t="s">
        <v>525</v>
      </c>
      <c r="D93" s="119" t="s">
        <v>526</v>
      </c>
      <c r="E93" s="119"/>
      <c r="F93" s="119"/>
      <c r="G93" s="121">
        <v>41393</v>
      </c>
      <c r="H93" s="120" t="s">
        <v>48</v>
      </c>
    </row>
    <row r="94" spans="3:8" ht="13.5">
      <c r="C94" s="119" t="s">
        <v>527</v>
      </c>
      <c r="D94" s="119" t="s">
        <v>528</v>
      </c>
      <c r="E94" s="119"/>
      <c r="F94" s="119"/>
      <c r="G94" s="121">
        <v>41397</v>
      </c>
      <c r="H94" s="120" t="s">
        <v>16</v>
      </c>
    </row>
    <row r="95" spans="3:8" ht="13.5">
      <c r="C95" s="119" t="s">
        <v>529</v>
      </c>
      <c r="D95" s="119" t="s">
        <v>530</v>
      </c>
      <c r="E95" s="119"/>
      <c r="F95" s="119"/>
      <c r="G95" s="121">
        <v>41398</v>
      </c>
      <c r="H95" s="120" t="s">
        <v>15</v>
      </c>
    </row>
    <row r="96" spans="3:8" ht="13.5">
      <c r="C96" s="119" t="s">
        <v>531</v>
      </c>
      <c r="D96" s="119" t="s">
        <v>532</v>
      </c>
      <c r="E96" s="119"/>
      <c r="F96" s="119"/>
      <c r="G96" s="121">
        <v>41399</v>
      </c>
      <c r="H96" s="120" t="s">
        <v>18</v>
      </c>
    </row>
    <row r="97" spans="3:8" ht="13.5">
      <c r="C97" s="119" t="s">
        <v>533</v>
      </c>
      <c r="D97" s="119" t="s">
        <v>534</v>
      </c>
      <c r="E97" s="119"/>
      <c r="F97" s="119"/>
      <c r="G97" s="121">
        <v>41400</v>
      </c>
      <c r="H97" s="120" t="s">
        <v>46</v>
      </c>
    </row>
    <row r="98" spans="3:8" ht="13.5">
      <c r="C98" s="119" t="s">
        <v>536</v>
      </c>
      <c r="D98" s="119" t="s">
        <v>534</v>
      </c>
      <c r="E98" s="119"/>
      <c r="G98" s="121">
        <v>41443</v>
      </c>
      <c r="H98" s="120" t="s">
        <v>19</v>
      </c>
    </row>
    <row r="99" spans="3:8" ht="13.5">
      <c r="C99" s="119" t="s">
        <v>537</v>
      </c>
      <c r="D99" s="119" t="s">
        <v>467</v>
      </c>
      <c r="E99" s="119"/>
      <c r="G99" s="121">
        <v>41470</v>
      </c>
      <c r="H99" s="120" t="s">
        <v>20</v>
      </c>
    </row>
    <row r="100" spans="3:8" ht="13.5">
      <c r="C100" s="119"/>
      <c r="D100" s="119"/>
      <c r="E100" s="119"/>
      <c r="G100" s="121">
        <v>41498</v>
      </c>
      <c r="H100" s="120" t="s">
        <v>721</v>
      </c>
    </row>
    <row r="101" spans="3:8" ht="13.5">
      <c r="C101" s="119"/>
      <c r="D101" s="119"/>
      <c r="E101" s="119"/>
      <c r="G101" s="121">
        <v>41499</v>
      </c>
      <c r="H101" s="120" t="s">
        <v>721</v>
      </c>
    </row>
    <row r="102" spans="3:8" ht="13.5">
      <c r="C102" s="119"/>
      <c r="D102" s="119"/>
      <c r="E102" s="119"/>
      <c r="G102" s="121">
        <v>41500</v>
      </c>
      <c r="H102" s="120" t="s">
        <v>721</v>
      </c>
    </row>
    <row r="103" spans="3:8" ht="13.5">
      <c r="C103" s="119" t="s">
        <v>538</v>
      </c>
      <c r="D103" s="119" t="s">
        <v>539</v>
      </c>
      <c r="E103" s="119"/>
      <c r="G103" s="121">
        <v>41533</v>
      </c>
      <c r="H103" s="120" t="s">
        <v>21</v>
      </c>
    </row>
    <row r="104" spans="3:8" ht="13.5">
      <c r="C104" s="119" t="s">
        <v>540</v>
      </c>
      <c r="D104" s="119" t="s">
        <v>541</v>
      </c>
      <c r="E104" s="119"/>
      <c r="G104" s="121">
        <v>41540</v>
      </c>
      <c r="H104" s="120" t="s">
        <v>22</v>
      </c>
    </row>
    <row r="105" spans="3:8" ht="13.5">
      <c r="C105" s="119" t="s">
        <v>542</v>
      </c>
      <c r="D105" s="119" t="s">
        <v>473</v>
      </c>
      <c r="E105" s="119"/>
      <c r="G105" s="121">
        <v>41561</v>
      </c>
      <c r="H105" s="120" t="s">
        <v>23</v>
      </c>
    </row>
    <row r="106" spans="3:8" ht="13.5">
      <c r="C106" s="119" t="s">
        <v>543</v>
      </c>
      <c r="D106" s="119" t="s">
        <v>544</v>
      </c>
      <c r="E106" s="119"/>
      <c r="G106" s="121">
        <v>41581</v>
      </c>
      <c r="H106" s="120" t="s">
        <v>24</v>
      </c>
    </row>
    <row r="107" spans="3:8" ht="13.5">
      <c r="C107" s="119" t="s">
        <v>545</v>
      </c>
      <c r="D107" s="119" t="s">
        <v>546</v>
      </c>
      <c r="E107" s="119"/>
      <c r="G107" s="121">
        <v>41582</v>
      </c>
      <c r="H107" s="120" t="s">
        <v>46</v>
      </c>
    </row>
    <row r="108" spans="3:8" ht="13.5">
      <c r="C108" s="119" t="s">
        <v>547</v>
      </c>
      <c r="D108" s="119" t="s">
        <v>548</v>
      </c>
      <c r="E108" s="119"/>
      <c r="G108" s="121">
        <v>41601</v>
      </c>
      <c r="H108" s="120" t="s">
        <v>25</v>
      </c>
    </row>
    <row r="109" spans="3:8" ht="13.5">
      <c r="C109" s="119" t="s">
        <v>549</v>
      </c>
      <c r="D109" s="119" t="s">
        <v>550</v>
      </c>
      <c r="E109" s="119"/>
      <c r="G109" s="121">
        <v>41631</v>
      </c>
      <c r="H109" s="120" t="s">
        <v>26</v>
      </c>
    </row>
    <row r="110" spans="3:8" ht="13.5">
      <c r="C110" s="119" t="s">
        <v>551</v>
      </c>
      <c r="D110" s="119" t="s">
        <v>552</v>
      </c>
      <c r="E110" s="119"/>
      <c r="G110" s="121">
        <v>41637</v>
      </c>
      <c r="H110" s="120" t="s">
        <v>17</v>
      </c>
    </row>
    <row r="111" spans="3:8" ht="13.5">
      <c r="C111" s="119" t="s">
        <v>553</v>
      </c>
      <c r="D111" s="119" t="s">
        <v>554</v>
      </c>
      <c r="E111" s="119"/>
      <c r="G111" s="121">
        <v>41638</v>
      </c>
      <c r="H111" s="120" t="s">
        <v>17</v>
      </c>
    </row>
    <row r="112" spans="3:8" ht="13.5">
      <c r="C112" s="119" t="s">
        <v>555</v>
      </c>
      <c r="D112" s="119" t="s">
        <v>518</v>
      </c>
      <c r="E112" s="119"/>
      <c r="G112" s="121">
        <v>41639</v>
      </c>
      <c r="H112" s="120" t="s">
        <v>17</v>
      </c>
    </row>
    <row r="113" spans="3:8" ht="13.5">
      <c r="C113" s="119" t="s">
        <v>556</v>
      </c>
      <c r="D113" s="119" t="s">
        <v>557</v>
      </c>
      <c r="E113" s="119"/>
      <c r="G113" s="121">
        <v>41640</v>
      </c>
      <c r="H113" s="120" t="s">
        <v>27</v>
      </c>
    </row>
    <row r="114" spans="3:8" ht="13.5">
      <c r="C114" s="119" t="s">
        <v>558</v>
      </c>
      <c r="D114" s="119" t="s">
        <v>559</v>
      </c>
      <c r="E114" s="119"/>
      <c r="G114" s="121">
        <v>41641</v>
      </c>
      <c r="H114" s="120" t="s">
        <v>17</v>
      </c>
    </row>
    <row r="115" spans="3:8" ht="13.5">
      <c r="C115" s="119" t="s">
        <v>560</v>
      </c>
      <c r="D115" s="119" t="s">
        <v>561</v>
      </c>
      <c r="E115" s="119"/>
      <c r="G115" s="121">
        <v>41642</v>
      </c>
      <c r="H115" s="120" t="s">
        <v>17</v>
      </c>
    </row>
    <row r="116" spans="3:8" ht="13.5">
      <c r="C116" s="119" t="s">
        <v>562</v>
      </c>
      <c r="D116" s="119" t="s">
        <v>563</v>
      </c>
      <c r="E116" s="119"/>
      <c r="G116" s="121">
        <v>41652</v>
      </c>
      <c r="H116" s="120" t="s">
        <v>44</v>
      </c>
    </row>
    <row r="117" spans="3:8" ht="13.5">
      <c r="C117" s="119" t="s">
        <v>564</v>
      </c>
      <c r="D117" s="119" t="s">
        <v>565</v>
      </c>
      <c r="E117" s="119"/>
      <c r="G117" s="121">
        <v>41681</v>
      </c>
      <c r="H117" s="120" t="s">
        <v>45</v>
      </c>
    </row>
    <row r="118" spans="3:8" ht="13.5">
      <c r="C118" s="119" t="s">
        <v>566</v>
      </c>
      <c r="D118" s="119" t="s">
        <v>567</v>
      </c>
      <c r="E118" s="119"/>
      <c r="G118" s="121">
        <v>41719</v>
      </c>
      <c r="H118" s="120" t="s">
        <v>47</v>
      </c>
    </row>
    <row r="119" spans="3:8" ht="13.5">
      <c r="C119" s="119" t="s">
        <v>568</v>
      </c>
      <c r="D119" s="119" t="s">
        <v>463</v>
      </c>
      <c r="E119" s="119"/>
      <c r="G119" s="121">
        <v>41758</v>
      </c>
      <c r="H119" s="120" t="s">
        <v>48</v>
      </c>
    </row>
    <row r="120" spans="3:8" ht="13.5">
      <c r="C120" s="119" t="s">
        <v>569</v>
      </c>
      <c r="D120" s="119" t="s">
        <v>570</v>
      </c>
      <c r="E120" s="119"/>
      <c r="G120" s="121">
        <v>41762</v>
      </c>
      <c r="H120" s="120" t="s">
        <v>16</v>
      </c>
    </row>
    <row r="121" spans="3:8" ht="13.5">
      <c r="C121" s="119" t="s">
        <v>571</v>
      </c>
      <c r="D121" s="119" t="s">
        <v>485</v>
      </c>
      <c r="E121" s="119"/>
      <c r="G121" s="121">
        <v>41763</v>
      </c>
      <c r="H121" s="120" t="s">
        <v>15</v>
      </c>
    </row>
    <row r="122" spans="3:8" ht="13.5">
      <c r="C122" s="119" t="s">
        <v>572</v>
      </c>
      <c r="D122" s="119" t="s">
        <v>573</v>
      </c>
      <c r="E122" s="119"/>
      <c r="F122" s="119"/>
      <c r="G122" s="121">
        <v>41764</v>
      </c>
      <c r="H122" s="120" t="s">
        <v>18</v>
      </c>
    </row>
    <row r="123" spans="3:8" ht="13.5">
      <c r="C123" s="119" t="s">
        <v>574</v>
      </c>
      <c r="D123" s="119" t="s">
        <v>575</v>
      </c>
      <c r="E123" s="119"/>
      <c r="G123" s="121">
        <v>41765</v>
      </c>
      <c r="H123" s="120" t="s">
        <v>46</v>
      </c>
    </row>
    <row r="124" spans="3:8" ht="13.5">
      <c r="C124" s="119" t="s">
        <v>576</v>
      </c>
      <c r="D124" s="119" t="s">
        <v>577</v>
      </c>
      <c r="E124" s="119"/>
      <c r="G124" s="121">
        <v>41808</v>
      </c>
      <c r="H124" s="120" t="s">
        <v>19</v>
      </c>
    </row>
    <row r="125" spans="3:8" ht="13.5">
      <c r="C125" s="119" t="s">
        <v>578</v>
      </c>
      <c r="D125" s="119" t="s">
        <v>579</v>
      </c>
      <c r="E125" s="119"/>
      <c r="G125" s="121">
        <v>41841</v>
      </c>
      <c r="H125" s="120" t="s">
        <v>20</v>
      </c>
    </row>
    <row r="126" spans="3:8" ht="13.5">
      <c r="C126" s="119" t="s">
        <v>580</v>
      </c>
      <c r="D126" s="119" t="s">
        <v>581</v>
      </c>
      <c r="E126" s="119"/>
      <c r="G126" s="121">
        <v>41862</v>
      </c>
      <c r="H126" s="120" t="s">
        <v>723</v>
      </c>
    </row>
    <row r="127" spans="3:8" ht="13.5">
      <c r="C127" s="119" t="s">
        <v>580</v>
      </c>
      <c r="D127" s="119" t="s">
        <v>581</v>
      </c>
      <c r="E127" s="119"/>
      <c r="G127" s="121">
        <v>41863</v>
      </c>
      <c r="H127" s="120" t="s">
        <v>723</v>
      </c>
    </row>
    <row r="128" spans="3:8" ht="13.5">
      <c r="C128" s="119" t="s">
        <v>580</v>
      </c>
      <c r="D128" s="119" t="s">
        <v>581</v>
      </c>
      <c r="E128" s="119"/>
      <c r="G128" s="121">
        <v>41864</v>
      </c>
      <c r="H128" s="120" t="s">
        <v>723</v>
      </c>
    </row>
    <row r="129" spans="3:8" ht="13.5">
      <c r="C129" s="119" t="s">
        <v>580</v>
      </c>
      <c r="D129" s="119" t="s">
        <v>581</v>
      </c>
      <c r="E129" s="119"/>
      <c r="G129" s="121">
        <v>41897</v>
      </c>
      <c r="H129" s="120" t="s">
        <v>21</v>
      </c>
    </row>
    <row r="130" spans="3:8" ht="13.5">
      <c r="C130" s="119" t="s">
        <v>582</v>
      </c>
      <c r="D130" s="119" t="s">
        <v>583</v>
      </c>
      <c r="E130" s="119"/>
      <c r="G130" s="121">
        <v>41905</v>
      </c>
      <c r="H130" s="120" t="s">
        <v>22</v>
      </c>
    </row>
    <row r="131" spans="3:8" ht="13.5">
      <c r="C131" s="119" t="s">
        <v>584</v>
      </c>
      <c r="D131" s="119" t="s">
        <v>585</v>
      </c>
      <c r="E131" s="119"/>
      <c r="G131" s="121">
        <v>41925</v>
      </c>
      <c r="H131" s="120" t="s">
        <v>23</v>
      </c>
    </row>
    <row r="132" spans="3:8" ht="13.5">
      <c r="C132" s="119" t="s">
        <v>586</v>
      </c>
      <c r="D132" s="119" t="s">
        <v>587</v>
      </c>
      <c r="E132" s="119"/>
      <c r="F132" s="119"/>
      <c r="G132" s="121">
        <v>41946</v>
      </c>
      <c r="H132" s="120" t="s">
        <v>24</v>
      </c>
    </row>
    <row r="133" spans="3:8" ht="13.5">
      <c r="C133" s="119" t="s">
        <v>588</v>
      </c>
      <c r="D133" s="119" t="s">
        <v>589</v>
      </c>
      <c r="E133" s="119"/>
      <c r="G133" s="121">
        <v>41966</v>
      </c>
      <c r="H133" s="120" t="s">
        <v>25</v>
      </c>
    </row>
    <row r="134" spans="3:8" ht="13.5">
      <c r="C134" s="119" t="s">
        <v>590</v>
      </c>
      <c r="D134" s="119" t="s">
        <v>591</v>
      </c>
      <c r="E134" s="119"/>
      <c r="G134" s="121">
        <v>41967</v>
      </c>
      <c r="H134" s="120" t="s">
        <v>46</v>
      </c>
    </row>
    <row r="135" spans="3:8" ht="13.5">
      <c r="C135" s="119" t="s">
        <v>592</v>
      </c>
      <c r="D135" s="119" t="s">
        <v>591</v>
      </c>
      <c r="E135" s="119"/>
      <c r="F135" s="119"/>
      <c r="G135" s="121">
        <v>41996</v>
      </c>
      <c r="H135" s="120" t="s">
        <v>26</v>
      </c>
    </row>
    <row r="136" spans="3:8" ht="13.5">
      <c r="C136" s="119" t="s">
        <v>593</v>
      </c>
      <c r="D136" s="119" t="s">
        <v>594</v>
      </c>
      <c r="E136" s="119"/>
      <c r="F136" s="119"/>
      <c r="G136" s="121">
        <v>42002</v>
      </c>
      <c r="H136" s="120" t="s">
        <v>17</v>
      </c>
    </row>
    <row r="137" spans="3:8" ht="13.5">
      <c r="C137" s="119" t="s">
        <v>596</v>
      </c>
      <c r="D137" s="119" t="s">
        <v>469</v>
      </c>
      <c r="E137" s="119"/>
      <c r="G137" s="121">
        <v>42003</v>
      </c>
      <c r="H137" s="120" t="s">
        <v>17</v>
      </c>
    </row>
    <row r="138" spans="3:8" ht="13.5">
      <c r="C138" s="119" t="s">
        <v>597</v>
      </c>
      <c r="D138" s="119" t="s">
        <v>598</v>
      </c>
      <c r="E138" s="119"/>
      <c r="G138" s="121">
        <v>42004</v>
      </c>
      <c r="H138" s="120" t="s">
        <v>17</v>
      </c>
    </row>
    <row r="139" spans="3:8" ht="13.5">
      <c r="C139" s="119" t="s">
        <v>599</v>
      </c>
      <c r="D139" s="119" t="s">
        <v>600</v>
      </c>
      <c r="E139" s="119"/>
      <c r="G139" s="121">
        <v>42005</v>
      </c>
      <c r="H139" s="120" t="s">
        <v>27</v>
      </c>
    </row>
    <row r="140" spans="3:8" ht="13.5">
      <c r="C140" s="119" t="s">
        <v>601</v>
      </c>
      <c r="D140" s="119" t="s">
        <v>532</v>
      </c>
      <c r="E140" s="119"/>
      <c r="G140" s="121">
        <v>42006</v>
      </c>
      <c r="H140" s="120" t="s">
        <v>17</v>
      </c>
    </row>
    <row r="141" spans="3:8" ht="13.5">
      <c r="C141" s="119" t="s">
        <v>602</v>
      </c>
      <c r="D141" s="119" t="s">
        <v>603</v>
      </c>
      <c r="E141" s="119"/>
      <c r="G141" s="121">
        <v>42007</v>
      </c>
      <c r="H141" s="120" t="s">
        <v>17</v>
      </c>
    </row>
    <row r="142" spans="3:8" ht="13.5">
      <c r="C142" s="119" t="s">
        <v>604</v>
      </c>
      <c r="D142" s="119" t="s">
        <v>605</v>
      </c>
      <c r="E142" s="119"/>
      <c r="G142" s="121">
        <v>42016</v>
      </c>
      <c r="H142" s="120" t="s">
        <v>44</v>
      </c>
    </row>
    <row r="143" spans="3:8" ht="13.5">
      <c r="C143" s="119" t="s">
        <v>606</v>
      </c>
      <c r="D143" s="119" t="s">
        <v>502</v>
      </c>
      <c r="E143" s="119"/>
      <c r="G143" s="121">
        <v>42046</v>
      </c>
      <c r="H143" s="120" t="s">
        <v>45</v>
      </c>
    </row>
    <row r="144" spans="3:8" ht="13.5">
      <c r="C144" s="119" t="s">
        <v>607</v>
      </c>
      <c r="D144" s="119" t="s">
        <v>608</v>
      </c>
      <c r="E144" s="119"/>
      <c r="F144" s="119"/>
      <c r="G144" s="121">
        <v>42084</v>
      </c>
      <c r="H144" s="120" t="s">
        <v>47</v>
      </c>
    </row>
    <row r="145" spans="3:8" ht="13.5">
      <c r="C145" s="119" t="s">
        <v>609</v>
      </c>
      <c r="D145" s="119" t="s">
        <v>610</v>
      </c>
      <c r="E145" s="119"/>
      <c r="G145" s="121">
        <v>42123</v>
      </c>
      <c r="H145" s="120" t="s">
        <v>48</v>
      </c>
    </row>
    <row r="146" spans="3:8" ht="13.5">
      <c r="C146" s="119" t="s">
        <v>611</v>
      </c>
      <c r="D146" s="119" t="s">
        <v>612</v>
      </c>
      <c r="E146" s="119"/>
      <c r="G146" s="121">
        <v>42127</v>
      </c>
      <c r="H146" s="120" t="s">
        <v>16</v>
      </c>
    </row>
    <row r="147" spans="3:8" ht="13.5">
      <c r="C147" s="119" t="s">
        <v>613</v>
      </c>
      <c r="D147" s="119" t="s">
        <v>465</v>
      </c>
      <c r="E147" s="119"/>
      <c r="G147" s="121">
        <v>42128</v>
      </c>
      <c r="H147" s="120" t="s">
        <v>15</v>
      </c>
    </row>
    <row r="148" spans="3:8" ht="13.5">
      <c r="C148" s="119" t="s">
        <v>614</v>
      </c>
      <c r="D148" s="119" t="s">
        <v>615</v>
      </c>
      <c r="E148" s="119"/>
      <c r="G148" s="121">
        <v>42129</v>
      </c>
      <c r="H148" s="120" t="s">
        <v>18</v>
      </c>
    </row>
    <row r="149" spans="3:8" ht="13.5">
      <c r="C149" s="119" t="s">
        <v>616</v>
      </c>
      <c r="D149" s="119" t="s">
        <v>617</v>
      </c>
      <c r="E149" s="119"/>
      <c r="G149" s="121">
        <v>42130</v>
      </c>
      <c r="H149" s="120" t="s">
        <v>46</v>
      </c>
    </row>
    <row r="150" spans="3:8" ht="13.5">
      <c r="C150" s="119" t="s">
        <v>619</v>
      </c>
      <c r="D150" s="119" t="s">
        <v>620</v>
      </c>
      <c r="E150" s="119"/>
      <c r="G150" s="121">
        <v>42173</v>
      </c>
      <c r="H150" s="120" t="s">
        <v>19</v>
      </c>
    </row>
    <row r="151" spans="3:8" ht="13.5">
      <c r="C151" s="119" t="s">
        <v>621</v>
      </c>
      <c r="D151" s="119" t="s">
        <v>620</v>
      </c>
      <c r="E151" s="119"/>
      <c r="F151" s="119"/>
      <c r="G151" s="121">
        <v>42205</v>
      </c>
      <c r="H151" s="120" t="s">
        <v>20</v>
      </c>
    </row>
    <row r="152" spans="3:8" ht="13.5">
      <c r="C152" s="119" t="s">
        <v>622</v>
      </c>
      <c r="D152" s="119" t="s">
        <v>623</v>
      </c>
      <c r="E152" s="119"/>
      <c r="G152" s="121">
        <v>42226</v>
      </c>
      <c r="H152" s="120" t="s">
        <v>723</v>
      </c>
    </row>
    <row r="153" spans="3:8" ht="13.5">
      <c r="C153" s="119" t="s">
        <v>624</v>
      </c>
      <c r="D153" s="119" t="s">
        <v>623</v>
      </c>
      <c r="E153" s="119"/>
      <c r="F153" s="119"/>
      <c r="G153" s="121">
        <v>42227</v>
      </c>
      <c r="H153" s="120" t="s">
        <v>723</v>
      </c>
    </row>
    <row r="154" spans="3:8" ht="13.5">
      <c r="C154" s="119" t="s">
        <v>625</v>
      </c>
      <c r="D154" s="119" t="s">
        <v>626</v>
      </c>
      <c r="E154" s="119"/>
      <c r="G154" s="121">
        <v>42228</v>
      </c>
      <c r="H154" s="120" t="s">
        <v>723</v>
      </c>
    </row>
    <row r="155" spans="3:8" ht="13.5">
      <c r="C155" s="119" t="s">
        <v>627</v>
      </c>
      <c r="D155" s="119" t="s">
        <v>628</v>
      </c>
      <c r="E155" s="119"/>
      <c r="G155" s="121">
        <v>42268</v>
      </c>
      <c r="H155" s="120" t="s">
        <v>21</v>
      </c>
    </row>
    <row r="156" spans="3:8" ht="13.5">
      <c r="C156" s="119"/>
      <c r="D156" s="119"/>
      <c r="E156" s="119"/>
      <c r="G156" s="121">
        <v>42269</v>
      </c>
      <c r="H156" s="120" t="s">
        <v>726</v>
      </c>
    </row>
    <row r="157" spans="3:8" ht="13.5">
      <c r="C157" s="119" t="s">
        <v>629</v>
      </c>
      <c r="D157" s="119" t="s">
        <v>630</v>
      </c>
      <c r="E157" s="119"/>
      <c r="G157" s="121">
        <v>42270</v>
      </c>
      <c r="H157" s="120" t="s">
        <v>22</v>
      </c>
    </row>
    <row r="158" spans="3:8" ht="13.5">
      <c r="C158" s="119" t="s">
        <v>631</v>
      </c>
      <c r="D158" s="119" t="s">
        <v>632</v>
      </c>
      <c r="E158" s="119"/>
      <c r="G158" s="121">
        <v>42289</v>
      </c>
      <c r="H158" s="120" t="s">
        <v>23</v>
      </c>
    </row>
    <row r="159" spans="3:8" ht="13.5">
      <c r="C159" s="119" t="s">
        <v>634</v>
      </c>
      <c r="D159" s="119" t="s">
        <v>635</v>
      </c>
      <c r="E159" s="119"/>
      <c r="G159" s="121">
        <v>42311</v>
      </c>
      <c r="H159" s="120" t="s">
        <v>24</v>
      </c>
    </row>
    <row r="160" spans="3:8" ht="13.5">
      <c r="C160" s="119" t="s">
        <v>636</v>
      </c>
      <c r="D160" s="119" t="s">
        <v>637</v>
      </c>
      <c r="E160" s="119"/>
      <c r="G160" s="121">
        <v>42331</v>
      </c>
      <c r="H160" s="120" t="s">
        <v>25</v>
      </c>
    </row>
    <row r="161" spans="3:8" ht="13.5">
      <c r="C161" s="119" t="s">
        <v>638</v>
      </c>
      <c r="D161" s="119" t="s">
        <v>639</v>
      </c>
      <c r="E161" s="119"/>
      <c r="F161" s="119"/>
      <c r="G161" s="121">
        <v>42361</v>
      </c>
      <c r="H161" s="120" t="s">
        <v>26</v>
      </c>
    </row>
    <row r="162" spans="3:8" ht="13.5">
      <c r="C162" s="119" t="s">
        <v>640</v>
      </c>
      <c r="D162" s="119" t="s">
        <v>639</v>
      </c>
      <c r="E162" s="119"/>
      <c r="F162" s="119"/>
      <c r="G162" s="121">
        <v>42367</v>
      </c>
      <c r="H162" s="120" t="s">
        <v>17</v>
      </c>
    </row>
    <row r="163" spans="3:8" ht="13.5">
      <c r="C163" s="119" t="s">
        <v>641</v>
      </c>
      <c r="D163" s="119" t="s">
        <v>642</v>
      </c>
      <c r="E163" s="119"/>
      <c r="F163" s="119"/>
      <c r="G163" s="121">
        <v>42368</v>
      </c>
      <c r="H163" s="120" t="s">
        <v>17</v>
      </c>
    </row>
    <row r="164" spans="3:8" ht="13.5">
      <c r="C164" s="119" t="s">
        <v>643</v>
      </c>
      <c r="D164" s="119" t="s">
        <v>644</v>
      </c>
      <c r="E164" s="119"/>
      <c r="F164" s="119"/>
      <c r="G164" s="121">
        <v>42369</v>
      </c>
      <c r="H164" s="120" t="s">
        <v>17</v>
      </c>
    </row>
    <row r="165" spans="3:8" ht="13.5">
      <c r="C165" s="119" t="s">
        <v>645</v>
      </c>
      <c r="D165" s="119" t="s">
        <v>646</v>
      </c>
      <c r="E165" s="119"/>
      <c r="F165" s="119"/>
      <c r="G165" s="121">
        <v>42370</v>
      </c>
      <c r="H165" s="120" t="s">
        <v>27</v>
      </c>
    </row>
    <row r="166" spans="3:8" ht="13.5">
      <c r="C166" s="119" t="s">
        <v>647</v>
      </c>
      <c r="D166" s="119" t="s">
        <v>648</v>
      </c>
      <c r="E166" s="119"/>
      <c r="F166" s="119"/>
      <c r="G166" s="121">
        <v>42371</v>
      </c>
      <c r="H166" s="120" t="s">
        <v>17</v>
      </c>
    </row>
    <row r="167" spans="3:8" ht="13.5">
      <c r="C167" s="119" t="s">
        <v>649</v>
      </c>
      <c r="D167" s="119" t="s">
        <v>650</v>
      </c>
      <c r="E167" s="119"/>
      <c r="G167" s="121">
        <v>42372</v>
      </c>
      <c r="H167" s="120" t="s">
        <v>17</v>
      </c>
    </row>
    <row r="168" spans="3:8" ht="13.5">
      <c r="C168" s="119" t="s">
        <v>651</v>
      </c>
      <c r="D168" s="119" t="s">
        <v>652</v>
      </c>
      <c r="E168" s="119"/>
      <c r="G168" s="155">
        <v>42380</v>
      </c>
      <c r="H168" s="156" t="s">
        <v>44</v>
      </c>
    </row>
    <row r="169" spans="3:8" ht="13.5">
      <c r="C169" s="119" t="s">
        <v>653</v>
      </c>
      <c r="D169" s="119" t="s">
        <v>654</v>
      </c>
      <c r="E169" s="119"/>
      <c r="G169" s="155">
        <v>42411</v>
      </c>
      <c r="H169" s="156" t="s">
        <v>45</v>
      </c>
    </row>
    <row r="170" spans="3:8" ht="13.5">
      <c r="C170" s="119" t="s">
        <v>655</v>
      </c>
      <c r="D170" s="119" t="s">
        <v>656</v>
      </c>
      <c r="E170" s="119"/>
      <c r="G170" s="155">
        <v>42449</v>
      </c>
      <c r="H170" s="156" t="s">
        <v>47</v>
      </c>
    </row>
    <row r="171" spans="3:8" ht="13.5">
      <c r="C171" s="119" t="s">
        <v>657</v>
      </c>
      <c r="D171" s="119" t="s">
        <v>658</v>
      </c>
      <c r="E171" s="119"/>
      <c r="G171" s="155">
        <v>42489</v>
      </c>
      <c r="H171" s="156" t="s">
        <v>48</v>
      </c>
    </row>
    <row r="172" spans="3:8" ht="13.5">
      <c r="C172" s="119" t="s">
        <v>659</v>
      </c>
      <c r="D172" s="119" t="s">
        <v>660</v>
      </c>
      <c r="E172" s="119"/>
      <c r="G172" s="155">
        <v>42493</v>
      </c>
      <c r="H172" s="156" t="s">
        <v>16</v>
      </c>
    </row>
    <row r="173" spans="3:8" ht="13.5">
      <c r="C173" s="119" t="s">
        <v>661</v>
      </c>
      <c r="D173" s="119" t="s">
        <v>662</v>
      </c>
      <c r="E173" s="119"/>
      <c r="F173" s="119"/>
      <c r="G173" s="155">
        <v>42494</v>
      </c>
      <c r="H173" s="156" t="s">
        <v>15</v>
      </c>
    </row>
    <row r="174" spans="3:8" ht="13.5">
      <c r="C174" s="119" t="s">
        <v>663</v>
      </c>
      <c r="D174" s="119" t="s">
        <v>664</v>
      </c>
      <c r="E174" s="119"/>
      <c r="G174" s="155">
        <v>42495</v>
      </c>
      <c r="H174" s="156" t="s">
        <v>18</v>
      </c>
    </row>
    <row r="175" spans="3:8" ht="13.5">
      <c r="C175" s="119" t="s">
        <v>665</v>
      </c>
      <c r="D175" s="119" t="s">
        <v>666</v>
      </c>
      <c r="E175" s="119"/>
      <c r="G175" s="155">
        <v>42539</v>
      </c>
      <c r="H175" s="156" t="s">
        <v>19</v>
      </c>
    </row>
    <row r="176" spans="3:8" ht="13.5">
      <c r="C176" s="119" t="s">
        <v>667</v>
      </c>
      <c r="D176" s="119" t="s">
        <v>668</v>
      </c>
      <c r="E176" s="119"/>
      <c r="G176" s="155">
        <v>42569</v>
      </c>
      <c r="H176" s="156" t="s">
        <v>20</v>
      </c>
    </row>
    <row r="177" spans="3:8" ht="13.5">
      <c r="C177" s="119" t="s">
        <v>669</v>
      </c>
      <c r="D177" s="119" t="s">
        <v>670</v>
      </c>
      <c r="E177" s="119"/>
      <c r="G177" s="155">
        <v>42593</v>
      </c>
      <c r="H177" s="156" t="s">
        <v>727</v>
      </c>
    </row>
    <row r="178" spans="3:8" ht="13.5">
      <c r="C178" s="119" t="s">
        <v>669</v>
      </c>
      <c r="D178" s="119" t="s">
        <v>670</v>
      </c>
      <c r="E178" s="119"/>
      <c r="G178" s="155">
        <v>42597</v>
      </c>
      <c r="H178" s="156" t="s">
        <v>723</v>
      </c>
    </row>
    <row r="179" spans="3:8" ht="13.5">
      <c r="C179" s="119" t="s">
        <v>159</v>
      </c>
      <c r="D179" s="119" t="s">
        <v>160</v>
      </c>
      <c r="E179" s="119"/>
      <c r="G179" s="155">
        <v>42598</v>
      </c>
      <c r="H179" s="156" t="s">
        <v>723</v>
      </c>
    </row>
    <row r="180" spans="3:8" ht="13.5">
      <c r="C180" s="119" t="s">
        <v>161</v>
      </c>
      <c r="D180" s="119" t="s">
        <v>162</v>
      </c>
      <c r="E180" s="119"/>
      <c r="G180" s="155">
        <v>42599</v>
      </c>
      <c r="H180" s="156" t="s">
        <v>723</v>
      </c>
    </row>
    <row r="181" spans="3:8" ht="13.5">
      <c r="C181" s="119" t="s">
        <v>163</v>
      </c>
      <c r="D181" s="119" t="s">
        <v>164</v>
      </c>
      <c r="E181" s="119"/>
      <c r="G181" s="155">
        <v>42632</v>
      </c>
      <c r="H181" s="156" t="s">
        <v>21</v>
      </c>
    </row>
    <row r="182" spans="3:8" ht="13.5">
      <c r="C182" s="119" t="s">
        <v>165</v>
      </c>
      <c r="D182" s="119" t="s">
        <v>166</v>
      </c>
      <c r="E182" s="119"/>
      <c r="G182" s="155">
        <v>42635</v>
      </c>
      <c r="H182" s="156" t="s">
        <v>22</v>
      </c>
    </row>
    <row r="183" spans="3:8" ht="13.5">
      <c r="C183" s="119" t="s">
        <v>167</v>
      </c>
      <c r="D183" s="119" t="s">
        <v>168</v>
      </c>
      <c r="E183" s="119"/>
      <c r="G183" s="155">
        <v>42653</v>
      </c>
      <c r="H183" s="156" t="s">
        <v>23</v>
      </c>
    </row>
    <row r="184" spans="3:8" ht="13.5">
      <c r="C184" s="119" t="s">
        <v>169</v>
      </c>
      <c r="D184" s="119" t="s">
        <v>170</v>
      </c>
      <c r="E184" s="119"/>
      <c r="G184" s="155">
        <v>42677</v>
      </c>
      <c r="H184" s="156" t="s">
        <v>24</v>
      </c>
    </row>
    <row r="185" spans="3:8" ht="13.5">
      <c r="C185" s="119" t="s">
        <v>171</v>
      </c>
      <c r="D185" s="119" t="s">
        <v>172</v>
      </c>
      <c r="E185" s="119"/>
      <c r="G185" s="155">
        <v>42697</v>
      </c>
      <c r="H185" s="156" t="s">
        <v>25</v>
      </c>
    </row>
    <row r="186" spans="3:8" ht="13.5">
      <c r="C186" s="119" t="s">
        <v>173</v>
      </c>
      <c r="D186" s="119" t="s">
        <v>174</v>
      </c>
      <c r="E186" s="119"/>
      <c r="G186" s="155">
        <v>42727</v>
      </c>
      <c r="H186" s="156" t="s">
        <v>26</v>
      </c>
    </row>
    <row r="187" spans="3:8" ht="13.5">
      <c r="C187" s="119" t="s">
        <v>175</v>
      </c>
      <c r="D187" s="119" t="s">
        <v>176</v>
      </c>
      <c r="E187" s="119"/>
      <c r="G187" s="155">
        <v>42733</v>
      </c>
      <c r="H187" s="156" t="s">
        <v>17</v>
      </c>
    </row>
    <row r="188" spans="3:8" ht="13.5">
      <c r="C188" s="119" t="s">
        <v>177</v>
      </c>
      <c r="D188" s="119" t="s">
        <v>178</v>
      </c>
      <c r="E188" s="119"/>
      <c r="G188" s="155">
        <v>42734</v>
      </c>
      <c r="H188" s="156" t="s">
        <v>17</v>
      </c>
    </row>
    <row r="189" spans="3:8" ht="13.5">
      <c r="C189" s="119" t="s">
        <v>179</v>
      </c>
      <c r="D189" s="119" t="s">
        <v>180</v>
      </c>
      <c r="E189" s="119"/>
      <c r="G189" s="155">
        <v>42735</v>
      </c>
      <c r="H189" s="156" t="s">
        <v>17</v>
      </c>
    </row>
    <row r="190" spans="3:8" ht="13.5">
      <c r="C190" s="119" t="s">
        <v>181</v>
      </c>
      <c r="D190" s="119" t="s">
        <v>182</v>
      </c>
      <c r="E190" s="119"/>
      <c r="G190" s="155">
        <v>42736</v>
      </c>
      <c r="H190" s="156" t="s">
        <v>27</v>
      </c>
    </row>
    <row r="191" spans="3:8" ht="13.5">
      <c r="C191" s="119" t="s">
        <v>183</v>
      </c>
      <c r="D191" s="119" t="s">
        <v>184</v>
      </c>
      <c r="E191" s="119"/>
      <c r="F191" s="119"/>
      <c r="G191" s="155">
        <v>42737</v>
      </c>
      <c r="H191" s="156" t="s">
        <v>17</v>
      </c>
    </row>
    <row r="192" spans="3:8" ht="13.5">
      <c r="C192" s="119" t="s">
        <v>185</v>
      </c>
      <c r="D192" s="119" t="s">
        <v>186</v>
      </c>
      <c r="E192" s="119"/>
      <c r="F192" s="119"/>
      <c r="G192" s="155">
        <v>42738</v>
      </c>
      <c r="H192" s="156" t="s">
        <v>17</v>
      </c>
    </row>
    <row r="193" spans="3:8" ht="13.5">
      <c r="C193" s="119" t="s">
        <v>187</v>
      </c>
      <c r="D193" s="119" t="s">
        <v>188</v>
      </c>
      <c r="E193" s="119"/>
      <c r="G193" s="155">
        <v>42744</v>
      </c>
      <c r="H193" s="156" t="s">
        <v>44</v>
      </c>
    </row>
    <row r="194" spans="3:8" ht="13.5">
      <c r="C194" s="119" t="s">
        <v>189</v>
      </c>
      <c r="D194" s="119" t="s">
        <v>190</v>
      </c>
      <c r="E194" s="119"/>
      <c r="G194" s="155">
        <v>42777</v>
      </c>
      <c r="H194" s="156" t="s">
        <v>45</v>
      </c>
    </row>
    <row r="195" spans="3:8" ht="13.5">
      <c r="C195" s="119" t="s">
        <v>191</v>
      </c>
      <c r="D195" s="119" t="s">
        <v>192</v>
      </c>
      <c r="E195" s="119"/>
      <c r="F195" s="119"/>
      <c r="G195" s="155">
        <v>42814</v>
      </c>
      <c r="H195" s="156" t="s">
        <v>47</v>
      </c>
    </row>
    <row r="196" spans="3:8" ht="13.5">
      <c r="C196" s="119" t="s">
        <v>193</v>
      </c>
      <c r="D196" s="119" t="s">
        <v>194</v>
      </c>
      <c r="E196" s="119"/>
      <c r="F196" s="119"/>
      <c r="G196" s="155">
        <v>42854</v>
      </c>
      <c r="H196" s="156" t="s">
        <v>48</v>
      </c>
    </row>
    <row r="197" spans="3:8" ht="13.5">
      <c r="C197" s="119" t="s">
        <v>195</v>
      </c>
      <c r="D197" s="119" t="s">
        <v>196</v>
      </c>
      <c r="E197" s="119"/>
      <c r="F197" s="119"/>
      <c r="G197" s="155">
        <v>42858</v>
      </c>
      <c r="H197" s="156" t="s">
        <v>16</v>
      </c>
    </row>
    <row r="198" spans="3:8" ht="13.5">
      <c r="C198" s="119" t="s">
        <v>197</v>
      </c>
      <c r="D198" s="119" t="s">
        <v>198</v>
      </c>
      <c r="E198" s="119"/>
      <c r="F198" s="119"/>
      <c r="G198" s="155">
        <v>42859</v>
      </c>
      <c r="H198" s="156" t="s">
        <v>15</v>
      </c>
    </row>
    <row r="199" spans="3:8" ht="13.5">
      <c r="C199" s="119" t="s">
        <v>199</v>
      </c>
      <c r="D199" s="119" t="s">
        <v>200</v>
      </c>
      <c r="E199" s="119"/>
      <c r="F199" s="119"/>
      <c r="G199" s="155">
        <v>42860</v>
      </c>
      <c r="H199" s="156" t="s">
        <v>18</v>
      </c>
    </row>
    <row r="200" spans="3:8" ht="13.5">
      <c r="C200" s="119" t="s">
        <v>201</v>
      </c>
      <c r="D200" s="119" t="s">
        <v>202</v>
      </c>
      <c r="E200" s="119"/>
      <c r="G200" s="155">
        <v>42904</v>
      </c>
      <c r="H200" s="156" t="s">
        <v>19</v>
      </c>
    </row>
    <row r="201" spans="3:8" ht="13.5">
      <c r="C201" s="119" t="s">
        <v>203</v>
      </c>
      <c r="D201" s="119" t="s">
        <v>204</v>
      </c>
      <c r="E201" s="119"/>
      <c r="G201" s="155">
        <v>42933</v>
      </c>
      <c r="H201" s="156" t="s">
        <v>20</v>
      </c>
    </row>
    <row r="202" spans="3:8" ht="13.5">
      <c r="C202" s="119" t="s">
        <v>205</v>
      </c>
      <c r="D202" s="119" t="s">
        <v>206</v>
      </c>
      <c r="E202" s="119"/>
      <c r="F202" s="119"/>
      <c r="G202" s="155">
        <v>42958</v>
      </c>
      <c r="H202" s="156" t="s">
        <v>727</v>
      </c>
    </row>
    <row r="203" spans="3:8" ht="13.5">
      <c r="C203" s="119" t="s">
        <v>207</v>
      </c>
      <c r="D203" s="119" t="s">
        <v>208</v>
      </c>
      <c r="E203" s="119"/>
      <c r="G203" s="155">
        <v>42961</v>
      </c>
      <c r="H203" s="156" t="s">
        <v>723</v>
      </c>
    </row>
    <row r="204" spans="3:8" ht="13.5">
      <c r="C204" s="119" t="s">
        <v>209</v>
      </c>
      <c r="D204" s="119" t="s">
        <v>210</v>
      </c>
      <c r="E204" s="119"/>
      <c r="G204" s="155">
        <v>42962</v>
      </c>
      <c r="H204" s="156" t="s">
        <v>723</v>
      </c>
    </row>
    <row r="205" spans="3:8" ht="13.5">
      <c r="C205" s="119" t="s">
        <v>211</v>
      </c>
      <c r="D205" s="119" t="s">
        <v>212</v>
      </c>
      <c r="E205" s="119"/>
      <c r="G205" s="155">
        <v>42963</v>
      </c>
      <c r="H205" s="156" t="s">
        <v>723</v>
      </c>
    </row>
    <row r="206" spans="3:8" ht="13.5">
      <c r="C206" s="119" t="s">
        <v>213</v>
      </c>
      <c r="D206" s="119" t="s">
        <v>214</v>
      </c>
      <c r="E206" s="119"/>
      <c r="G206" s="155">
        <v>42996</v>
      </c>
      <c r="H206" s="156" t="s">
        <v>21</v>
      </c>
    </row>
    <row r="207" spans="3:8" ht="13.5">
      <c r="C207" s="119" t="s">
        <v>215</v>
      </c>
      <c r="D207" s="119" t="s">
        <v>216</v>
      </c>
      <c r="E207" s="119"/>
      <c r="G207" s="155">
        <v>43001</v>
      </c>
      <c r="H207" s="156" t="s">
        <v>22</v>
      </c>
    </row>
    <row r="208" spans="3:8" ht="13.5">
      <c r="C208" s="119" t="s">
        <v>217</v>
      </c>
      <c r="D208" s="119" t="s">
        <v>218</v>
      </c>
      <c r="E208" s="119"/>
      <c r="G208" s="155">
        <v>43017</v>
      </c>
      <c r="H208" s="156" t="s">
        <v>23</v>
      </c>
    </row>
    <row r="209" spans="3:8" ht="13.5">
      <c r="C209" s="119" t="s">
        <v>219</v>
      </c>
      <c r="D209" s="119" t="s">
        <v>220</v>
      </c>
      <c r="E209" s="119"/>
      <c r="G209" s="155">
        <v>43042</v>
      </c>
      <c r="H209" s="156" t="s">
        <v>24</v>
      </c>
    </row>
    <row r="210" spans="3:8" ht="13.5">
      <c r="C210" s="119" t="s">
        <v>221</v>
      </c>
      <c r="D210" s="119" t="s">
        <v>222</v>
      </c>
      <c r="E210" s="119"/>
      <c r="F210" s="119"/>
      <c r="G210" s="155">
        <v>43062</v>
      </c>
      <c r="H210" s="156" t="s">
        <v>25</v>
      </c>
    </row>
    <row r="211" spans="3:8" ht="13.5">
      <c r="C211" s="119" t="s">
        <v>223</v>
      </c>
      <c r="D211" s="119" t="s">
        <v>224</v>
      </c>
      <c r="E211" s="119"/>
      <c r="G211" s="155">
        <v>43092</v>
      </c>
      <c r="H211" s="156" t="s">
        <v>26</v>
      </c>
    </row>
    <row r="212" spans="3:8" ht="13.5">
      <c r="C212" s="119" t="s">
        <v>225</v>
      </c>
      <c r="D212" s="119" t="s">
        <v>226</v>
      </c>
      <c r="E212" s="119"/>
      <c r="G212" s="155">
        <v>43098</v>
      </c>
      <c r="H212" s="156" t="s">
        <v>17</v>
      </c>
    </row>
    <row r="213" spans="3:8" ht="13.5">
      <c r="C213" s="119" t="s">
        <v>228</v>
      </c>
      <c r="D213" s="119" t="s">
        <v>229</v>
      </c>
      <c r="E213" s="119"/>
      <c r="G213" s="155">
        <v>43099</v>
      </c>
      <c r="H213" s="156" t="s">
        <v>17</v>
      </c>
    </row>
    <row r="214" spans="3:8" ht="13.5">
      <c r="C214" s="119" t="s">
        <v>231</v>
      </c>
      <c r="D214" s="119" t="s">
        <v>230</v>
      </c>
      <c r="E214" s="119"/>
      <c r="G214" s="155">
        <v>43100</v>
      </c>
      <c r="H214" s="156" t="s">
        <v>17</v>
      </c>
    </row>
    <row r="215" spans="3:8" ht="13.5">
      <c r="C215" s="119" t="s">
        <v>232</v>
      </c>
      <c r="D215" s="119" t="s">
        <v>233</v>
      </c>
      <c r="E215" s="119"/>
      <c r="G215" s="155">
        <v>43101</v>
      </c>
      <c r="H215" s="156" t="s">
        <v>27</v>
      </c>
    </row>
    <row r="216" spans="3:8" ht="13.5">
      <c r="C216" s="119" t="s">
        <v>234</v>
      </c>
      <c r="D216" s="119" t="s">
        <v>235</v>
      </c>
      <c r="E216" s="119"/>
      <c r="G216" s="155">
        <v>43102</v>
      </c>
      <c r="H216" s="156" t="s">
        <v>17</v>
      </c>
    </row>
    <row r="217" spans="3:8" ht="13.5">
      <c r="C217" s="119" t="s">
        <v>236</v>
      </c>
      <c r="D217" s="119" t="s">
        <v>237</v>
      </c>
      <c r="E217" s="119"/>
      <c r="G217" s="155">
        <v>43103</v>
      </c>
      <c r="H217" s="156" t="s">
        <v>17</v>
      </c>
    </row>
    <row r="218" spans="3:8" ht="13.5">
      <c r="C218" s="119" t="s">
        <v>238</v>
      </c>
      <c r="D218" s="119" t="s">
        <v>239</v>
      </c>
      <c r="E218" s="119"/>
      <c r="G218" s="155">
        <v>43108</v>
      </c>
      <c r="H218" s="156" t="s">
        <v>44</v>
      </c>
    </row>
    <row r="219" spans="3:8" ht="13.5">
      <c r="C219" s="119" t="s">
        <v>240</v>
      </c>
      <c r="D219" s="119" t="s">
        <v>241</v>
      </c>
      <c r="E219" s="119"/>
      <c r="G219" s="155">
        <v>43142</v>
      </c>
      <c r="H219" s="156" t="s">
        <v>45</v>
      </c>
    </row>
    <row r="220" spans="3:8" ht="13.5">
      <c r="C220" s="119" t="s">
        <v>242</v>
      </c>
      <c r="D220" s="119" t="s">
        <v>243</v>
      </c>
      <c r="E220" s="119"/>
      <c r="G220" s="155">
        <v>43143</v>
      </c>
      <c r="H220" s="156" t="s">
        <v>46</v>
      </c>
    </row>
    <row r="221" spans="3:8" ht="13.5">
      <c r="C221" s="119" t="s">
        <v>244</v>
      </c>
      <c r="D221" s="119" t="s">
        <v>245</v>
      </c>
      <c r="E221" s="119"/>
      <c r="G221" s="155">
        <v>43180</v>
      </c>
      <c r="H221" s="156" t="s">
        <v>47</v>
      </c>
    </row>
    <row r="222" spans="3:8" ht="13.5">
      <c r="C222" s="119" t="s">
        <v>246</v>
      </c>
      <c r="D222" s="119" t="s">
        <v>247</v>
      </c>
      <c r="E222" s="119"/>
      <c r="G222" s="153">
        <v>43219</v>
      </c>
      <c r="H222" s="154" t="s">
        <v>48</v>
      </c>
    </row>
    <row r="223" spans="3:8" ht="13.5">
      <c r="C223" s="119"/>
      <c r="D223" s="119"/>
      <c r="E223" s="119"/>
      <c r="G223" s="153">
        <v>43220</v>
      </c>
      <c r="H223" s="154" t="s">
        <v>46</v>
      </c>
    </row>
    <row r="224" spans="3:8" ht="13.5">
      <c r="C224" s="119" t="s">
        <v>248</v>
      </c>
      <c r="D224" s="119" t="s">
        <v>249</v>
      </c>
      <c r="E224" s="119"/>
      <c r="G224" s="153">
        <v>43223</v>
      </c>
      <c r="H224" s="154" t="s">
        <v>16</v>
      </c>
    </row>
    <row r="225" spans="3:8" ht="13.5">
      <c r="C225" s="119" t="s">
        <v>250</v>
      </c>
      <c r="D225" s="119" t="s">
        <v>251</v>
      </c>
      <c r="E225" s="119"/>
      <c r="G225" s="153">
        <v>43224</v>
      </c>
      <c r="H225" s="154" t="s">
        <v>15</v>
      </c>
    </row>
    <row r="226" spans="3:8" ht="13.5">
      <c r="C226" s="119" t="s">
        <v>252</v>
      </c>
      <c r="D226" s="119" t="s">
        <v>253</v>
      </c>
      <c r="E226" s="119"/>
      <c r="F226" s="119"/>
      <c r="G226" s="153">
        <v>43225</v>
      </c>
      <c r="H226" s="154" t="s">
        <v>18</v>
      </c>
    </row>
    <row r="227" spans="3:8" ht="13.5">
      <c r="C227" s="119" t="s">
        <v>254</v>
      </c>
      <c r="D227" s="119" t="s">
        <v>255</v>
      </c>
      <c r="E227" s="119"/>
      <c r="G227" s="153">
        <v>43269</v>
      </c>
      <c r="H227" s="154" t="s">
        <v>19</v>
      </c>
    </row>
    <row r="228" spans="3:8" ht="13.5">
      <c r="C228" s="119" t="s">
        <v>256</v>
      </c>
      <c r="D228" s="119" t="s">
        <v>257</v>
      </c>
      <c r="E228" s="119"/>
      <c r="G228" s="153">
        <v>43297</v>
      </c>
      <c r="H228" s="154" t="s">
        <v>20</v>
      </c>
    </row>
    <row r="229" spans="3:8" ht="13.5">
      <c r="C229" s="119" t="s">
        <v>258</v>
      </c>
      <c r="D229" s="119" t="s">
        <v>259</v>
      </c>
      <c r="E229" s="119"/>
      <c r="G229" s="153">
        <v>43323</v>
      </c>
      <c r="H229" s="154" t="s">
        <v>727</v>
      </c>
    </row>
    <row r="230" spans="3:8" ht="13.5">
      <c r="C230" s="119" t="s">
        <v>260</v>
      </c>
      <c r="D230" s="119" t="s">
        <v>261</v>
      </c>
      <c r="E230" s="119"/>
      <c r="G230" s="153">
        <v>43325</v>
      </c>
      <c r="H230" s="154" t="s">
        <v>723</v>
      </c>
    </row>
    <row r="231" spans="3:8" ht="13.5">
      <c r="C231" s="119" t="s">
        <v>262</v>
      </c>
      <c r="D231" s="119" t="s">
        <v>263</v>
      </c>
      <c r="E231" s="119"/>
      <c r="G231" s="153">
        <v>43326</v>
      </c>
      <c r="H231" s="154" t="s">
        <v>723</v>
      </c>
    </row>
    <row r="232" spans="3:8" ht="13.5">
      <c r="C232" s="119" t="s">
        <v>265</v>
      </c>
      <c r="D232" s="119" t="s">
        <v>266</v>
      </c>
      <c r="E232" s="119"/>
      <c r="G232" s="153">
        <v>43327</v>
      </c>
      <c r="H232" s="154" t="s">
        <v>723</v>
      </c>
    </row>
    <row r="233" spans="3:8" ht="13.5">
      <c r="C233" s="119" t="s">
        <v>267</v>
      </c>
      <c r="D233" s="119" t="s">
        <v>268</v>
      </c>
      <c r="E233" s="119"/>
      <c r="G233" s="153">
        <v>43360</v>
      </c>
      <c r="H233" s="154" t="s">
        <v>21</v>
      </c>
    </row>
    <row r="234" spans="3:8" ht="13.5">
      <c r="C234" s="119" t="s">
        <v>269</v>
      </c>
      <c r="D234" s="119" t="s">
        <v>270</v>
      </c>
      <c r="E234" s="119"/>
      <c r="G234" s="153">
        <v>43366</v>
      </c>
      <c r="H234" s="154" t="s">
        <v>22</v>
      </c>
    </row>
    <row r="235" spans="3:8" ht="13.5">
      <c r="C235" s="119"/>
      <c r="D235" s="119"/>
      <c r="E235" s="119"/>
      <c r="G235" s="153">
        <v>43367</v>
      </c>
      <c r="H235" s="154" t="s">
        <v>46</v>
      </c>
    </row>
    <row r="236" spans="3:8" ht="13.5">
      <c r="C236" s="119" t="s">
        <v>271</v>
      </c>
      <c r="D236" s="119" t="s">
        <v>272</v>
      </c>
      <c r="E236" s="119"/>
      <c r="G236" s="153">
        <v>43381</v>
      </c>
      <c r="H236" s="154" t="s">
        <v>23</v>
      </c>
    </row>
    <row r="237" spans="3:8" ht="13.5">
      <c r="C237" s="119" t="s">
        <v>273</v>
      </c>
      <c r="D237" s="119" t="s">
        <v>274</v>
      </c>
      <c r="E237" s="119"/>
      <c r="G237" s="153">
        <v>43407</v>
      </c>
      <c r="H237" s="154" t="s">
        <v>24</v>
      </c>
    </row>
    <row r="238" spans="3:8" ht="13.5">
      <c r="C238" s="119" t="s">
        <v>275</v>
      </c>
      <c r="D238" s="119" t="s">
        <v>276</v>
      </c>
      <c r="E238" s="119"/>
      <c r="F238" s="119"/>
      <c r="G238" s="153">
        <v>43427</v>
      </c>
      <c r="H238" s="154" t="s">
        <v>25</v>
      </c>
    </row>
    <row r="239" spans="3:8" ht="13.5">
      <c r="C239" s="119" t="s">
        <v>277</v>
      </c>
      <c r="D239" s="119" t="s">
        <v>278</v>
      </c>
      <c r="E239" s="119"/>
      <c r="G239" s="153">
        <v>43457</v>
      </c>
      <c r="H239" s="154" t="s">
        <v>26</v>
      </c>
    </row>
    <row r="240" spans="3:8" ht="13.5">
      <c r="C240" s="119"/>
      <c r="D240" s="119"/>
      <c r="E240" s="119"/>
      <c r="G240" s="153">
        <v>43458</v>
      </c>
      <c r="H240" s="154" t="s">
        <v>46</v>
      </c>
    </row>
    <row r="241" spans="3:8" ht="13.5">
      <c r="C241" s="119" t="s">
        <v>279</v>
      </c>
      <c r="D241" s="119" t="s">
        <v>280</v>
      </c>
      <c r="E241" s="119"/>
      <c r="G241" s="153">
        <v>43463</v>
      </c>
      <c r="H241" s="154" t="s">
        <v>17</v>
      </c>
    </row>
    <row r="242" spans="3:8" ht="13.5">
      <c r="C242" s="119" t="s">
        <v>281</v>
      </c>
      <c r="D242" s="119" t="s">
        <v>282</v>
      </c>
      <c r="E242" s="119"/>
      <c r="G242" s="153">
        <v>43464</v>
      </c>
      <c r="H242" s="154" t="s">
        <v>17</v>
      </c>
    </row>
    <row r="243" spans="3:8" ht="13.5">
      <c r="C243" s="119" t="s">
        <v>283</v>
      </c>
      <c r="D243" s="119" t="s">
        <v>284</v>
      </c>
      <c r="E243" s="119"/>
      <c r="G243" s="153">
        <v>43465</v>
      </c>
      <c r="H243" s="154" t="s">
        <v>17</v>
      </c>
    </row>
    <row r="244" spans="3:8" ht="13.5">
      <c r="C244" s="119" t="s">
        <v>285</v>
      </c>
      <c r="D244" s="119" t="s">
        <v>286</v>
      </c>
      <c r="E244" s="119"/>
      <c r="G244" s="153">
        <v>43466</v>
      </c>
      <c r="H244" s="154" t="s">
        <v>27</v>
      </c>
    </row>
    <row r="245" spans="3:8" ht="13.5">
      <c r="C245" s="119" t="s">
        <v>287</v>
      </c>
      <c r="D245" s="119" t="s">
        <v>288</v>
      </c>
      <c r="E245" s="119"/>
      <c r="G245" s="153">
        <v>43467</v>
      </c>
      <c r="H245" s="154" t="s">
        <v>17</v>
      </c>
    </row>
    <row r="246" spans="3:8" ht="13.5">
      <c r="C246" s="119" t="s">
        <v>289</v>
      </c>
      <c r="D246" s="119" t="s">
        <v>290</v>
      </c>
      <c r="E246" s="119"/>
      <c r="G246" s="153">
        <v>43468</v>
      </c>
      <c r="H246" s="154" t="s">
        <v>17</v>
      </c>
    </row>
    <row r="247" spans="3:8" ht="13.5">
      <c r="C247" s="119" t="s">
        <v>291</v>
      </c>
      <c r="D247" s="119" t="s">
        <v>292</v>
      </c>
      <c r="E247" s="119"/>
      <c r="G247" s="153">
        <v>43479</v>
      </c>
      <c r="H247" s="154" t="s">
        <v>44</v>
      </c>
    </row>
    <row r="248" spans="3:8" ht="13.5">
      <c r="C248" s="119" t="s">
        <v>293</v>
      </c>
      <c r="D248" s="119" t="s">
        <v>294</v>
      </c>
      <c r="E248" s="119"/>
      <c r="G248" s="153">
        <v>43507</v>
      </c>
      <c r="H248" s="154" t="s">
        <v>45</v>
      </c>
    </row>
    <row r="249" spans="3:8" ht="13.5">
      <c r="C249" s="119" t="s">
        <v>295</v>
      </c>
      <c r="D249" s="119" t="s">
        <v>296</v>
      </c>
      <c r="E249" s="119"/>
      <c r="G249" s="153">
        <v>43545</v>
      </c>
      <c r="H249" s="154" t="s">
        <v>47</v>
      </c>
    </row>
    <row r="250" spans="3:5" ht="13.5">
      <c r="C250" s="119" t="s">
        <v>297</v>
      </c>
      <c r="D250" s="119" t="s">
        <v>298</v>
      </c>
      <c r="E250" s="119"/>
    </row>
    <row r="251" spans="3:5" ht="13.5">
      <c r="C251" s="119" t="s">
        <v>299</v>
      </c>
      <c r="D251" s="119" t="s">
        <v>300</v>
      </c>
      <c r="E251" s="119"/>
    </row>
    <row r="252" spans="3:5" ht="13.5">
      <c r="C252" s="119" t="s">
        <v>301</v>
      </c>
      <c r="D252" s="119" t="s">
        <v>302</v>
      </c>
      <c r="E252" s="119"/>
    </row>
    <row r="253" spans="3:5" ht="13.5">
      <c r="C253" s="119" t="s">
        <v>303</v>
      </c>
      <c r="D253" s="119" t="s">
        <v>304</v>
      </c>
      <c r="E253" s="119"/>
    </row>
    <row r="254" spans="3:5" ht="13.5">
      <c r="C254" s="119" t="s">
        <v>305</v>
      </c>
      <c r="D254" s="119" t="s">
        <v>306</v>
      </c>
      <c r="E254" s="119"/>
    </row>
    <row r="255" spans="3:5" ht="13.5">
      <c r="C255" s="119" t="s">
        <v>307</v>
      </c>
      <c r="D255" s="119" t="s">
        <v>308</v>
      </c>
      <c r="E255" s="119"/>
    </row>
    <row r="256" spans="3:5" ht="13.5">
      <c r="C256" s="119" t="s">
        <v>309</v>
      </c>
      <c r="D256" s="119" t="s">
        <v>310</v>
      </c>
      <c r="E256" s="119"/>
    </row>
    <row r="257" spans="3:5" ht="13.5">
      <c r="C257" s="119" t="s">
        <v>311</v>
      </c>
      <c r="D257" s="119" t="s">
        <v>312</v>
      </c>
      <c r="E257" s="119"/>
    </row>
    <row r="258" spans="3:5" ht="13.5">
      <c r="C258" s="119" t="s">
        <v>313</v>
      </c>
      <c r="D258" s="119" t="s">
        <v>314</v>
      </c>
      <c r="E258" s="119"/>
    </row>
    <row r="259" spans="3:5" ht="13.5">
      <c r="C259" s="119" t="s">
        <v>315</v>
      </c>
      <c r="D259" s="119" t="s">
        <v>316</v>
      </c>
      <c r="E259" s="119"/>
    </row>
    <row r="260" spans="3:5" ht="13.5">
      <c r="C260" s="119" t="s">
        <v>317</v>
      </c>
      <c r="D260" s="119" t="s">
        <v>318</v>
      </c>
      <c r="E260" s="119"/>
    </row>
    <row r="261" spans="3:6" ht="13.5">
      <c r="C261" s="119" t="s">
        <v>319</v>
      </c>
      <c r="D261" s="119" t="s">
        <v>320</v>
      </c>
      <c r="E261" s="119"/>
      <c r="F261" s="119"/>
    </row>
    <row r="262" spans="7:8" ht="13.5">
      <c r="G262" s="121">
        <v>42450</v>
      </c>
      <c r="H262" s="120" t="s">
        <v>46</v>
      </c>
    </row>
  </sheetData>
  <sheetProtection/>
  <autoFilter ref="C1:H261"/>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6"/>
  <dimension ref="A1:G116"/>
  <sheetViews>
    <sheetView tabSelected="1" zoomScalePageLayoutView="0" workbookViewId="0" topLeftCell="A1">
      <selection activeCell="F16" sqref="F16"/>
    </sheetView>
  </sheetViews>
  <sheetFormatPr defaultColWidth="9.00390625" defaultRowHeight="13.5"/>
  <cols>
    <col min="1" max="1" width="30.625" style="118" customWidth="1"/>
    <col min="2" max="2" width="5.625" style="132" customWidth="1"/>
    <col min="3" max="3" width="8.625" style="119" customWidth="1"/>
    <col min="4" max="5" width="8.625" style="118" customWidth="1"/>
    <col min="6" max="7" width="30.625" style="118" customWidth="1"/>
    <col min="8" max="17" width="9.00390625" style="118" customWidth="1"/>
    <col min="18" max="18" width="9.00390625" style="157" customWidth="1"/>
    <col min="19" max="16384" width="9.00390625" style="118" customWidth="1"/>
  </cols>
  <sheetData>
    <row r="1" spans="1:7" ht="13.5">
      <c r="A1" s="169" t="s">
        <v>805</v>
      </c>
      <c r="B1" s="169" t="s">
        <v>683</v>
      </c>
      <c r="C1" s="170" t="s">
        <v>0</v>
      </c>
      <c r="D1" s="171" t="s">
        <v>30</v>
      </c>
      <c r="E1" s="171" t="s">
        <v>57</v>
      </c>
      <c r="F1" s="159" t="s">
        <v>743</v>
      </c>
      <c r="G1" s="171" t="s">
        <v>685</v>
      </c>
    </row>
    <row r="2" spans="1:7" ht="13.5">
      <c r="A2" s="158" t="s">
        <v>742</v>
      </c>
      <c r="B2" s="166">
        <v>0</v>
      </c>
      <c r="C2" s="167" t="s">
        <v>720</v>
      </c>
      <c r="D2" s="158" t="s">
        <v>724</v>
      </c>
      <c r="E2" s="158" t="s">
        <v>725</v>
      </c>
      <c r="F2" s="158" t="s">
        <v>684</v>
      </c>
      <c r="G2" s="168" t="s">
        <v>686</v>
      </c>
    </row>
    <row r="3" spans="1:7" ht="13.5">
      <c r="A3" s="128"/>
      <c r="B3" s="129"/>
      <c r="C3" s="130"/>
      <c r="D3" s="128"/>
      <c r="E3" s="128"/>
      <c r="F3" s="128"/>
      <c r="G3" s="128"/>
    </row>
    <row r="4" spans="1:7" ht="13.5">
      <c r="A4" s="128"/>
      <c r="B4" s="129"/>
      <c r="C4" s="130"/>
      <c r="D4" s="128"/>
      <c r="E4" s="128"/>
      <c r="F4" s="128"/>
      <c r="G4" s="128"/>
    </row>
    <row r="5" spans="1:7" ht="13.5">
      <c r="A5" s="128"/>
      <c r="B5" s="129"/>
      <c r="C5" s="130"/>
      <c r="D5" s="128"/>
      <c r="E5" s="128"/>
      <c r="F5" s="128"/>
      <c r="G5" s="128"/>
    </row>
    <row r="6" spans="1:7" ht="13.5">
      <c r="A6" s="128"/>
      <c r="B6" s="129"/>
      <c r="C6" s="130"/>
      <c r="D6" s="128"/>
      <c r="E6" s="128"/>
      <c r="F6" s="128"/>
      <c r="G6" s="128"/>
    </row>
    <row r="7" spans="1:7" ht="13.5">
      <c r="A7" s="128"/>
      <c r="B7" s="129"/>
      <c r="C7" s="130"/>
      <c r="D7" s="128"/>
      <c r="E7" s="128"/>
      <c r="F7" s="128"/>
      <c r="G7" s="128"/>
    </row>
    <row r="8" spans="1:7" ht="13.5">
      <c r="A8" s="128"/>
      <c r="B8" s="129"/>
      <c r="C8" s="130"/>
      <c r="D8" s="128"/>
      <c r="E8" s="128"/>
      <c r="F8" s="128"/>
      <c r="G8" s="128"/>
    </row>
    <row r="9" spans="1:7" ht="13.5">
      <c r="A9" s="128"/>
      <c r="B9" s="129"/>
      <c r="C9" s="130"/>
      <c r="D9" s="128"/>
      <c r="E9" s="128"/>
      <c r="F9" s="128"/>
      <c r="G9" s="128"/>
    </row>
    <row r="10" spans="1:7" ht="13.5">
      <c r="A10" s="128"/>
      <c r="B10" s="129"/>
      <c r="C10" s="130"/>
      <c r="D10" s="128"/>
      <c r="E10" s="128"/>
      <c r="F10" s="128"/>
      <c r="G10" s="128"/>
    </row>
    <row r="11" spans="1:7" ht="13.5">
      <c r="A11" s="128"/>
      <c r="B11" s="129"/>
      <c r="C11" s="130"/>
      <c r="D11" s="128"/>
      <c r="E11" s="128"/>
      <c r="F11" s="128"/>
      <c r="G11" s="128"/>
    </row>
    <row r="12" spans="1:7" ht="13.5">
      <c r="A12" s="128"/>
      <c r="B12" s="129"/>
      <c r="C12" s="130"/>
      <c r="D12" s="128"/>
      <c r="E12" s="128"/>
      <c r="F12" s="128"/>
      <c r="G12" s="128"/>
    </row>
    <row r="13" spans="1:7" ht="13.5">
      <c r="A13" s="128"/>
      <c r="B13" s="129"/>
      <c r="C13" s="130"/>
      <c r="D13" s="128"/>
      <c r="E13" s="128"/>
      <c r="F13" s="128"/>
      <c r="G13" s="128"/>
    </row>
    <row r="14" spans="1:7" ht="13.5">
      <c r="A14" s="128"/>
      <c r="B14" s="129"/>
      <c r="C14" s="130"/>
      <c r="D14" s="128"/>
      <c r="E14" s="128"/>
      <c r="F14" s="128"/>
      <c r="G14" s="128"/>
    </row>
    <row r="15" spans="1:7" ht="13.5">
      <c r="A15" s="128"/>
      <c r="B15" s="129"/>
      <c r="C15" s="130"/>
      <c r="D15" s="128"/>
      <c r="E15" s="128"/>
      <c r="F15" s="131"/>
      <c r="G15" s="131"/>
    </row>
    <row r="16" spans="1:7" ht="13.5">
      <c r="A16" s="128"/>
      <c r="B16" s="129"/>
      <c r="C16" s="130"/>
      <c r="D16" s="128"/>
      <c r="E16" s="128"/>
      <c r="F16" s="131"/>
      <c r="G16" s="131"/>
    </row>
    <row r="17" spans="1:7" ht="13.5">
      <c r="A17" s="128"/>
      <c r="B17" s="129"/>
      <c r="C17" s="130"/>
      <c r="D17" s="128"/>
      <c r="E17" s="128"/>
      <c r="F17" s="131"/>
      <c r="G17" s="131"/>
    </row>
    <row r="18" spans="1:7" ht="13.5">
      <c r="A18" s="128"/>
      <c r="B18" s="129"/>
      <c r="C18" s="130"/>
      <c r="D18" s="128"/>
      <c r="E18" s="128"/>
      <c r="F18" s="131"/>
      <c r="G18" s="131"/>
    </row>
    <row r="19" spans="1:7" ht="13.5">
      <c r="A19" s="128"/>
      <c r="B19" s="129"/>
      <c r="C19" s="130"/>
      <c r="D19" s="128"/>
      <c r="E19" s="128"/>
      <c r="F19" s="131"/>
      <c r="G19" s="131"/>
    </row>
    <row r="20" spans="1:7" ht="13.5">
      <c r="A20" s="128"/>
      <c r="B20" s="129"/>
      <c r="C20" s="130"/>
      <c r="D20" s="128"/>
      <c r="E20" s="128"/>
      <c r="F20" s="131"/>
      <c r="G20" s="131"/>
    </row>
    <row r="21" spans="1:7" ht="13.5">
      <c r="A21" s="128"/>
      <c r="B21" s="129"/>
      <c r="C21" s="130"/>
      <c r="D21" s="128"/>
      <c r="E21" s="128"/>
      <c r="F21" s="131"/>
      <c r="G21" s="131"/>
    </row>
    <row r="22" spans="1:7" ht="13.5">
      <c r="A22" s="128"/>
      <c r="B22" s="129"/>
      <c r="C22" s="130"/>
      <c r="D22" s="128"/>
      <c r="E22" s="128"/>
      <c r="F22" s="131"/>
      <c r="G22" s="131"/>
    </row>
    <row r="23" spans="1:7" ht="13.5">
      <c r="A23" s="128"/>
      <c r="B23" s="129"/>
      <c r="C23" s="130"/>
      <c r="D23" s="128"/>
      <c r="E23" s="128"/>
      <c r="F23" s="131"/>
      <c r="G23" s="131"/>
    </row>
    <row r="24" spans="1:7" ht="13.5">
      <c r="A24" s="128"/>
      <c r="B24" s="129"/>
      <c r="C24" s="130"/>
      <c r="D24" s="128"/>
      <c r="E24" s="128"/>
      <c r="F24" s="131"/>
      <c r="G24" s="131"/>
    </row>
    <row r="25" spans="1:7" ht="13.5">
      <c r="A25" s="128"/>
      <c r="B25" s="129"/>
      <c r="C25" s="130"/>
      <c r="D25" s="128"/>
      <c r="E25" s="128"/>
      <c r="F25" s="131"/>
      <c r="G25" s="131"/>
    </row>
    <row r="26" spans="1:7" ht="13.5">
      <c r="A26" s="128"/>
      <c r="B26" s="129"/>
      <c r="C26" s="130"/>
      <c r="D26" s="128"/>
      <c r="E26" s="128"/>
      <c r="F26" s="131"/>
      <c r="G26" s="131"/>
    </row>
    <row r="27" spans="1:7" ht="13.5">
      <c r="A27" s="128"/>
      <c r="B27" s="129"/>
      <c r="C27" s="130"/>
      <c r="D27" s="128"/>
      <c r="E27" s="128"/>
      <c r="F27" s="131"/>
      <c r="G27" s="131"/>
    </row>
    <row r="28" spans="1:7" ht="13.5">
      <c r="A28" s="128"/>
      <c r="B28" s="129"/>
      <c r="C28" s="130"/>
      <c r="D28" s="128"/>
      <c r="E28" s="128"/>
      <c r="F28" s="131"/>
      <c r="G28" s="131"/>
    </row>
    <row r="29" spans="1:7" ht="13.5">
      <c r="A29" s="128"/>
      <c r="B29" s="129"/>
      <c r="C29" s="130"/>
      <c r="D29" s="128"/>
      <c r="E29" s="128"/>
      <c r="F29" s="131"/>
      <c r="G29" s="131"/>
    </row>
    <row r="30" spans="1:7" ht="13.5">
      <c r="A30" s="128"/>
      <c r="B30" s="129"/>
      <c r="C30" s="130"/>
      <c r="D30" s="128"/>
      <c r="E30" s="128"/>
      <c r="F30" s="131"/>
      <c r="G30" s="131"/>
    </row>
    <row r="31" spans="1:7" ht="13.5">
      <c r="A31" s="128"/>
      <c r="B31" s="129"/>
      <c r="C31" s="130"/>
      <c r="D31" s="128"/>
      <c r="E31" s="128"/>
      <c r="F31" s="131"/>
      <c r="G31" s="131"/>
    </row>
    <row r="32" spans="1:7" ht="13.5">
      <c r="A32" s="128"/>
      <c r="B32" s="129"/>
      <c r="C32" s="130"/>
      <c r="D32" s="128"/>
      <c r="E32" s="128"/>
      <c r="F32" s="131"/>
      <c r="G32" s="131"/>
    </row>
    <row r="33" spans="1:7" ht="13.5">
      <c r="A33" s="128"/>
      <c r="B33" s="129"/>
      <c r="C33" s="130"/>
      <c r="D33" s="128"/>
      <c r="E33" s="128"/>
      <c r="F33" s="131"/>
      <c r="G33" s="131"/>
    </row>
    <row r="34" spans="1:7" ht="13.5">
      <c r="A34" s="128"/>
      <c r="B34" s="129"/>
      <c r="C34" s="130"/>
      <c r="D34" s="128"/>
      <c r="E34" s="128"/>
      <c r="F34" s="131"/>
      <c r="G34" s="131"/>
    </row>
    <row r="35" spans="1:7" ht="13.5">
      <c r="A35" s="128"/>
      <c r="B35" s="129"/>
      <c r="C35" s="130"/>
      <c r="D35" s="128"/>
      <c r="E35" s="128"/>
      <c r="F35" s="131"/>
      <c r="G35" s="131"/>
    </row>
    <row r="36" spans="1:7" ht="13.5">
      <c r="A36" s="128"/>
      <c r="B36" s="129"/>
      <c r="C36" s="130"/>
      <c r="D36" s="128"/>
      <c r="E36" s="128"/>
      <c r="F36" s="131"/>
      <c r="G36" s="131"/>
    </row>
    <row r="37" spans="1:7" ht="13.5">
      <c r="A37" s="128"/>
      <c r="B37" s="129"/>
      <c r="C37" s="130"/>
      <c r="D37" s="128"/>
      <c r="E37" s="128"/>
      <c r="F37" s="131"/>
      <c r="G37" s="131"/>
    </row>
    <row r="38" spans="1:7" ht="13.5">
      <c r="A38" s="128"/>
      <c r="B38" s="129"/>
      <c r="C38" s="130"/>
      <c r="D38" s="128"/>
      <c r="E38" s="128"/>
      <c r="F38" s="131"/>
      <c r="G38" s="131"/>
    </row>
    <row r="39" spans="1:7" ht="13.5">
      <c r="A39" s="128"/>
      <c r="B39" s="129"/>
      <c r="C39" s="130"/>
      <c r="D39" s="128"/>
      <c r="E39" s="128"/>
      <c r="F39" s="131"/>
      <c r="G39" s="131"/>
    </row>
    <row r="40" spans="1:7" ht="13.5">
      <c r="A40" s="128"/>
      <c r="B40" s="129"/>
      <c r="C40" s="130"/>
      <c r="D40" s="128"/>
      <c r="E40" s="128"/>
      <c r="F40" s="131"/>
      <c r="G40" s="131"/>
    </row>
    <row r="41" spans="1:7" ht="13.5">
      <c r="A41" s="128"/>
      <c r="B41" s="129"/>
      <c r="C41" s="130"/>
      <c r="D41" s="128"/>
      <c r="E41" s="128"/>
      <c r="F41" s="131"/>
      <c r="G41" s="131"/>
    </row>
    <row r="42" spans="1:7" ht="13.5">
      <c r="A42" s="128"/>
      <c r="B42" s="129"/>
      <c r="C42" s="130"/>
      <c r="D42" s="128"/>
      <c r="E42" s="128"/>
      <c r="F42" s="131"/>
      <c r="G42" s="131"/>
    </row>
    <row r="43" spans="1:7" ht="13.5">
      <c r="A43" s="128"/>
      <c r="B43" s="129"/>
      <c r="C43" s="130"/>
      <c r="D43" s="128"/>
      <c r="E43" s="128"/>
      <c r="F43" s="131"/>
      <c r="G43" s="131"/>
    </row>
    <row r="44" spans="1:7" ht="13.5">
      <c r="A44" s="128"/>
      <c r="B44" s="129"/>
      <c r="C44" s="130"/>
      <c r="D44" s="128"/>
      <c r="E44" s="128"/>
      <c r="F44" s="131"/>
      <c r="G44" s="131"/>
    </row>
    <row r="45" spans="1:7" ht="13.5">
      <c r="A45" s="128"/>
      <c r="B45" s="129"/>
      <c r="C45" s="130"/>
      <c r="D45" s="128"/>
      <c r="E45" s="128"/>
      <c r="F45" s="131"/>
      <c r="G45" s="131"/>
    </row>
    <row r="46" spans="1:7" ht="13.5">
      <c r="A46" s="128"/>
      <c r="B46" s="129"/>
      <c r="C46" s="130"/>
      <c r="D46" s="128"/>
      <c r="E46" s="128"/>
      <c r="F46" s="131"/>
      <c r="G46" s="131"/>
    </row>
    <row r="47" spans="1:7" ht="13.5">
      <c r="A47" s="128"/>
      <c r="B47" s="129"/>
      <c r="C47" s="130"/>
      <c r="D47" s="128"/>
      <c r="E47" s="128"/>
      <c r="F47" s="131"/>
      <c r="G47" s="131"/>
    </row>
    <row r="48" spans="1:7" ht="13.5">
      <c r="A48" s="128"/>
      <c r="B48" s="129"/>
      <c r="C48" s="130"/>
      <c r="D48" s="128"/>
      <c r="E48" s="128"/>
      <c r="F48" s="131"/>
      <c r="G48" s="131"/>
    </row>
    <row r="49" spans="1:7" ht="13.5">
      <c r="A49" s="128"/>
      <c r="B49" s="129"/>
      <c r="C49" s="130"/>
      <c r="D49" s="128"/>
      <c r="E49" s="128"/>
      <c r="F49" s="131"/>
      <c r="G49" s="131"/>
    </row>
    <row r="50" spans="1:7" ht="13.5">
      <c r="A50" s="128"/>
      <c r="B50" s="129"/>
      <c r="C50" s="130"/>
      <c r="D50" s="128"/>
      <c r="E50" s="128"/>
      <c r="F50" s="131"/>
      <c r="G50" s="131"/>
    </row>
    <row r="51" spans="1:7" ht="13.5">
      <c r="A51" s="128"/>
      <c r="B51" s="129"/>
      <c r="C51" s="130"/>
      <c r="D51" s="128"/>
      <c r="E51" s="128"/>
      <c r="F51" s="131"/>
      <c r="G51" s="131"/>
    </row>
    <row r="52" spans="1:7" ht="13.5">
      <c r="A52" s="128"/>
      <c r="B52" s="129"/>
      <c r="C52" s="130"/>
      <c r="D52" s="128"/>
      <c r="E52" s="128"/>
      <c r="F52" s="131"/>
      <c r="G52" s="131"/>
    </row>
    <row r="53" spans="1:7" ht="13.5">
      <c r="A53" s="128"/>
      <c r="B53" s="129"/>
      <c r="C53" s="130"/>
      <c r="D53" s="128"/>
      <c r="E53" s="128"/>
      <c r="F53" s="131"/>
      <c r="G53" s="131"/>
    </row>
    <row r="56" ht="13.5">
      <c r="A56" s="160" t="s">
        <v>744</v>
      </c>
    </row>
    <row r="57" ht="13.5">
      <c r="A57" s="160" t="s">
        <v>808</v>
      </c>
    </row>
    <row r="58" ht="13.5">
      <c r="A58" s="161" t="s">
        <v>745</v>
      </c>
    </row>
    <row r="59" ht="13.5">
      <c r="A59" s="161" t="s">
        <v>746</v>
      </c>
    </row>
    <row r="60" ht="13.5">
      <c r="A60" s="161" t="s">
        <v>747</v>
      </c>
    </row>
    <row r="61" ht="13.5">
      <c r="A61" s="161" t="s">
        <v>748</v>
      </c>
    </row>
    <row r="62" ht="13.5">
      <c r="A62" s="161" t="s">
        <v>749</v>
      </c>
    </row>
    <row r="63" ht="13.5">
      <c r="A63" s="161" t="s">
        <v>750</v>
      </c>
    </row>
    <row r="64" ht="13.5">
      <c r="A64" s="161" t="s">
        <v>751</v>
      </c>
    </row>
    <row r="65" ht="13.5">
      <c r="A65" s="161" t="s">
        <v>752</v>
      </c>
    </row>
    <row r="66" ht="13.5">
      <c r="A66" s="161" t="s">
        <v>753</v>
      </c>
    </row>
    <row r="67" ht="13.5">
      <c r="A67" s="161" t="s">
        <v>754</v>
      </c>
    </row>
    <row r="68" ht="13.5">
      <c r="A68" s="161" t="s">
        <v>755</v>
      </c>
    </row>
    <row r="69" ht="13.5">
      <c r="A69" s="161" t="s">
        <v>756</v>
      </c>
    </row>
    <row r="70" ht="13.5">
      <c r="A70" s="161" t="s">
        <v>757</v>
      </c>
    </row>
    <row r="71" ht="13.5">
      <c r="A71" s="161" t="s">
        <v>758</v>
      </c>
    </row>
    <row r="72" ht="13.5">
      <c r="A72" s="161" t="s">
        <v>759</v>
      </c>
    </row>
    <row r="73" ht="13.5">
      <c r="A73" s="161" t="s">
        <v>760</v>
      </c>
    </row>
    <row r="74" ht="13.5">
      <c r="A74" s="160" t="s">
        <v>761</v>
      </c>
    </row>
    <row r="75" ht="13.5">
      <c r="A75" s="160" t="s">
        <v>762</v>
      </c>
    </row>
    <row r="76" ht="13.5">
      <c r="A76" s="160" t="s">
        <v>801</v>
      </c>
    </row>
    <row r="77" ht="13.5">
      <c r="A77" s="160" t="s">
        <v>763</v>
      </c>
    </row>
    <row r="78" ht="13.5">
      <c r="A78" s="160" t="s">
        <v>764</v>
      </c>
    </row>
    <row r="79" ht="13.5">
      <c r="A79" s="161" t="s">
        <v>804</v>
      </c>
    </row>
    <row r="80" ht="13.5">
      <c r="A80" s="161" t="s">
        <v>765</v>
      </c>
    </row>
    <row r="81" ht="13.5">
      <c r="A81" s="164" t="s">
        <v>777</v>
      </c>
    </row>
    <row r="82" ht="13.5">
      <c r="A82" s="161" t="s">
        <v>766</v>
      </c>
    </row>
    <row r="83" ht="13.5">
      <c r="A83" s="161" t="s">
        <v>767</v>
      </c>
    </row>
    <row r="84" ht="13.5">
      <c r="A84" s="164" t="s">
        <v>778</v>
      </c>
    </row>
    <row r="85" ht="13.5">
      <c r="A85" s="161" t="s">
        <v>768</v>
      </c>
    </row>
    <row r="86" ht="13.5">
      <c r="A86" s="162" t="s">
        <v>769</v>
      </c>
    </row>
    <row r="87" ht="13.5">
      <c r="A87" s="165" t="s">
        <v>780</v>
      </c>
    </row>
    <row r="88" ht="13.5">
      <c r="A88" s="162" t="s">
        <v>770</v>
      </c>
    </row>
    <row r="89" ht="13.5">
      <c r="A89" s="162" t="s">
        <v>771</v>
      </c>
    </row>
    <row r="90" ht="13.5">
      <c r="A90" s="164" t="s">
        <v>779</v>
      </c>
    </row>
    <row r="91" ht="13.5">
      <c r="A91" s="165" t="s">
        <v>772</v>
      </c>
    </row>
    <row r="92" ht="13.5">
      <c r="A92" s="165" t="s">
        <v>773</v>
      </c>
    </row>
    <row r="93" ht="13.5">
      <c r="A93" s="165" t="s">
        <v>774</v>
      </c>
    </row>
    <row r="94" ht="13.5">
      <c r="A94" s="165" t="s">
        <v>775</v>
      </c>
    </row>
    <row r="95" ht="13.5">
      <c r="A95" s="165" t="s">
        <v>776</v>
      </c>
    </row>
    <row r="96" ht="13.5">
      <c r="A96" s="165" t="s">
        <v>781</v>
      </c>
    </row>
    <row r="97" ht="13.5">
      <c r="A97" s="161" t="s">
        <v>782</v>
      </c>
    </row>
    <row r="98" ht="13.5">
      <c r="A98" s="162" t="s">
        <v>783</v>
      </c>
    </row>
    <row r="99" ht="13.5">
      <c r="A99" s="161" t="s">
        <v>784</v>
      </c>
    </row>
    <row r="100" ht="13.5">
      <c r="A100" s="161" t="s">
        <v>785</v>
      </c>
    </row>
    <row r="101" ht="13.5">
      <c r="A101" s="164" t="s">
        <v>802</v>
      </c>
    </row>
    <row r="102" ht="13.5">
      <c r="A102" s="161" t="s">
        <v>786</v>
      </c>
    </row>
    <row r="103" ht="13.5">
      <c r="A103" s="162" t="s">
        <v>787</v>
      </c>
    </row>
    <row r="104" ht="13.5">
      <c r="A104" s="163" t="s">
        <v>788</v>
      </c>
    </row>
    <row r="105" ht="13.5">
      <c r="A105" s="163" t="s">
        <v>789</v>
      </c>
    </row>
    <row r="106" ht="13.5">
      <c r="A106" s="163" t="s">
        <v>790</v>
      </c>
    </row>
    <row r="107" ht="13.5">
      <c r="A107" s="163" t="s">
        <v>791</v>
      </c>
    </row>
    <row r="108" ht="13.5">
      <c r="A108" s="163" t="s">
        <v>792</v>
      </c>
    </row>
    <row r="109" ht="13.5">
      <c r="A109" s="163" t="s">
        <v>793</v>
      </c>
    </row>
    <row r="110" ht="13.5">
      <c r="A110" s="163" t="s">
        <v>794</v>
      </c>
    </row>
    <row r="111" ht="13.5">
      <c r="A111" s="163" t="s">
        <v>795</v>
      </c>
    </row>
    <row r="112" ht="13.5">
      <c r="A112" s="163" t="s">
        <v>796</v>
      </c>
    </row>
    <row r="113" ht="13.5">
      <c r="A113" s="162" t="s">
        <v>797</v>
      </c>
    </row>
    <row r="114" ht="13.5">
      <c r="A114" s="162" t="s">
        <v>798</v>
      </c>
    </row>
    <row r="115" ht="13.5">
      <c r="A115" s="165" t="s">
        <v>799</v>
      </c>
    </row>
    <row r="116" ht="13.5">
      <c r="A116" s="165" t="s">
        <v>800</v>
      </c>
    </row>
  </sheetData>
  <sheetProtection/>
  <dataValidations count="2">
    <dataValidation allowBlank="1" showInputMessage="1" showErrorMessage="1" imeMode="halfAlpha" sqref="A115:A116 A87 A91:A96"/>
    <dataValidation type="list" allowBlank="1" showInputMessage="1" showErrorMessage="1" sqref="A3:A53">
      <formula1>$A$55:$A$130</formula1>
    </dataValidation>
  </dataValidations>
  <printOptions/>
  <pageMargins left="0.787" right="0.787" top="0.984" bottom="0.984" header="0.512" footer="0.512"/>
  <pageSetup horizontalDpi="1200" verticalDpi="1200" orientation="landscape" paperSize="9" r:id="rId2"/>
  <ignoredErrors>
    <ignoredError sqref="C2" numberStoredAsText="1"/>
  </ignoredErrors>
  <drawing r:id="rId1"/>
</worksheet>
</file>

<file path=xl/worksheets/sheet15.xml><?xml version="1.0" encoding="utf-8"?>
<worksheet xmlns="http://schemas.openxmlformats.org/spreadsheetml/2006/main" xmlns:r="http://schemas.openxmlformats.org/officeDocument/2006/relationships">
  <sheetPr codeName="Sheet2">
    <pageSetUpPr fitToPage="1"/>
  </sheetPr>
  <dimension ref="A2:AR179"/>
  <sheetViews>
    <sheetView showGridLines="0" showZeros="0" zoomScale="85" zoomScaleNormal="85" zoomScaleSheetLayoutView="75" zoomScalePageLayoutView="0" workbookViewId="0" topLeftCell="A1">
      <selection activeCell="AI16" sqref="AI16"/>
    </sheetView>
  </sheetViews>
  <sheetFormatPr defaultColWidth="9.00390625" defaultRowHeight="19.5" customHeight="1"/>
  <cols>
    <col min="1" max="1" width="9.00390625" style="15" customWidth="1"/>
    <col min="2" max="38" width="4.625" style="6" customWidth="1"/>
    <col min="39" max="39" width="4.625" style="2" customWidth="1"/>
    <col min="40" max="40" width="0.875" style="2" customWidth="1"/>
    <col min="41" max="41" width="8.625" style="2" customWidth="1"/>
    <col min="42" max="42" width="3.375" style="2" customWidth="1"/>
    <col min="43" max="43" width="7.75390625" style="32" customWidth="1"/>
    <col min="44" max="44" width="4.625" style="2" customWidth="1"/>
    <col min="45" max="16384" width="9.00390625" style="2" customWidth="1"/>
  </cols>
  <sheetData>
    <row r="1" ht="6" customHeight="1" thickBot="1"/>
    <row r="2" spans="1:17" ht="23.25" customHeight="1" thickBot="1" thickTop="1">
      <c r="A2" s="331" t="s">
        <v>80</v>
      </c>
      <c r="B2" s="332"/>
      <c r="C2" s="332"/>
      <c r="D2" s="332"/>
      <c r="E2" s="332"/>
      <c r="F2" s="332"/>
      <c r="G2" s="332"/>
      <c r="H2" s="332"/>
      <c r="I2" s="332"/>
      <c r="J2" s="333"/>
      <c r="K2" s="334"/>
      <c r="L2" s="133"/>
      <c r="M2" s="134"/>
      <c r="N2" s="92"/>
      <c r="O2" s="44"/>
      <c r="P2" s="44"/>
      <c r="Q2" s="44"/>
    </row>
    <row r="3" spans="1:17" ht="7.5" customHeight="1" thickTop="1">
      <c r="A3" s="89"/>
      <c r="B3" s="93"/>
      <c r="C3" s="93"/>
      <c r="D3" s="93"/>
      <c r="E3" s="93"/>
      <c r="F3" s="93"/>
      <c r="G3" s="93"/>
      <c r="H3" s="93"/>
      <c r="I3" s="93"/>
      <c r="J3" s="92"/>
      <c r="K3" s="92"/>
      <c r="L3" s="92"/>
      <c r="M3" s="92"/>
      <c r="N3" s="92"/>
      <c r="O3" s="44"/>
      <c r="P3" s="44"/>
      <c r="Q3" s="44"/>
    </row>
    <row r="4" spans="1:21" ht="15" customHeight="1">
      <c r="A4" s="335" t="s">
        <v>92</v>
      </c>
      <c r="B4" s="336"/>
      <c r="C4" s="336"/>
      <c r="D4" s="337"/>
      <c r="E4" s="90"/>
      <c r="F4" s="117" t="s">
        <v>55</v>
      </c>
      <c r="G4" s="91"/>
      <c r="H4" s="91"/>
      <c r="T4" s="57" t="s">
        <v>59</v>
      </c>
      <c r="U4" s="57"/>
    </row>
    <row r="5" spans="1:43" s="44" customFormat="1" ht="12.75" customHeight="1">
      <c r="A5" s="43"/>
      <c r="M5" s="122"/>
      <c r="AQ5" s="46"/>
    </row>
    <row r="6" spans="1:43" s="44" customFormat="1" ht="22.5" customHeight="1">
      <c r="A6" s="86" t="s">
        <v>79</v>
      </c>
      <c r="B6" s="319" t="s">
        <v>803</v>
      </c>
      <c r="C6" s="320"/>
      <c r="D6" s="320"/>
      <c r="E6" s="325"/>
      <c r="F6" s="326"/>
      <c r="G6" s="326"/>
      <c r="H6" s="327"/>
      <c r="I6" s="94"/>
      <c r="J6" s="95" t="s">
        <v>75</v>
      </c>
      <c r="K6" s="96" t="s">
        <v>56</v>
      </c>
      <c r="L6" s="49"/>
      <c r="M6" s="307"/>
      <c r="N6" s="340"/>
      <c r="O6" s="340"/>
      <c r="P6" s="341"/>
      <c r="Q6" s="124"/>
      <c r="R6" s="87" t="s">
        <v>76</v>
      </c>
      <c r="S6" s="96" t="s">
        <v>57</v>
      </c>
      <c r="T6" s="97"/>
      <c r="U6" s="307"/>
      <c r="V6" s="308"/>
      <c r="W6" s="308"/>
      <c r="X6" s="309"/>
      <c r="Y6" s="97"/>
      <c r="AQ6" s="46"/>
    </row>
    <row r="7" spans="1:43" s="44" customFormat="1" ht="8.25" customHeight="1">
      <c r="A7" s="48"/>
      <c r="AQ7" s="46"/>
    </row>
    <row r="8" spans="1:43" s="44" customFormat="1" ht="14.25" customHeight="1">
      <c r="A8" s="50"/>
      <c r="B8" s="51"/>
      <c r="C8" s="49"/>
      <c r="D8" s="49"/>
      <c r="E8" s="49"/>
      <c r="F8" s="102"/>
      <c r="G8" s="58"/>
      <c r="H8" s="49"/>
      <c r="I8" s="49"/>
      <c r="J8" s="49"/>
      <c r="K8" s="49"/>
      <c r="L8" s="49"/>
      <c r="M8" s="49"/>
      <c r="N8" s="342" t="s">
        <v>419</v>
      </c>
      <c r="O8" s="245"/>
      <c r="P8" s="245"/>
      <c r="Q8" s="245"/>
      <c r="R8" s="245"/>
      <c r="S8" s="245"/>
      <c r="T8" s="245"/>
      <c r="U8" s="245"/>
      <c r="V8" s="245"/>
      <c r="W8" s="245"/>
      <c r="X8" s="245"/>
      <c r="Y8" s="49"/>
      <c r="AQ8" s="46"/>
    </row>
    <row r="9" spans="1:43" s="44" customFormat="1" ht="22.5" customHeight="1">
      <c r="A9" s="85" t="s">
        <v>77</v>
      </c>
      <c r="B9" s="323" t="s">
        <v>74</v>
      </c>
      <c r="C9" s="323"/>
      <c r="D9" s="323"/>
      <c r="E9" s="49" t="s">
        <v>13</v>
      </c>
      <c r="F9" s="79">
        <v>30</v>
      </c>
      <c r="G9" s="49" t="s">
        <v>51</v>
      </c>
      <c r="H9" s="79">
        <v>4</v>
      </c>
      <c r="I9" s="49" t="s">
        <v>1</v>
      </c>
      <c r="J9" s="79">
        <v>1</v>
      </c>
      <c r="K9" s="49" t="s">
        <v>52</v>
      </c>
      <c r="M9" s="49"/>
      <c r="N9" s="245"/>
      <c r="O9" s="245"/>
      <c r="P9" s="245"/>
      <c r="Q9" s="245"/>
      <c r="R9" s="245"/>
      <c r="S9" s="245"/>
      <c r="T9" s="245"/>
      <c r="U9" s="245"/>
      <c r="V9" s="245"/>
      <c r="W9" s="245"/>
      <c r="X9" s="245"/>
      <c r="Y9" s="49"/>
      <c r="AQ9" s="46"/>
    </row>
    <row r="10" spans="1:43" s="44" customFormat="1" ht="14.25" customHeight="1">
      <c r="A10" s="50"/>
      <c r="B10" s="324"/>
      <c r="C10" s="324"/>
      <c r="D10" s="324"/>
      <c r="E10" s="49"/>
      <c r="F10" s="49"/>
      <c r="G10" s="49"/>
      <c r="H10" s="49"/>
      <c r="I10" s="49"/>
      <c r="J10" s="49"/>
      <c r="K10" s="49"/>
      <c r="L10" s="49"/>
      <c r="M10" s="49"/>
      <c r="N10" s="245"/>
      <c r="O10" s="245"/>
      <c r="P10" s="245"/>
      <c r="Q10" s="245"/>
      <c r="R10" s="245"/>
      <c r="S10" s="245"/>
      <c r="T10" s="245"/>
      <c r="U10" s="245"/>
      <c r="V10" s="245"/>
      <c r="W10" s="245"/>
      <c r="X10" s="245"/>
      <c r="Y10" s="49"/>
      <c r="AQ10" s="46"/>
    </row>
    <row r="11" spans="1:43" s="44" customFormat="1" ht="19.5" customHeight="1">
      <c r="A11" s="85" t="s">
        <v>78</v>
      </c>
      <c r="B11" s="339" t="s">
        <v>50</v>
      </c>
      <c r="C11" s="339"/>
      <c r="D11" s="339"/>
      <c r="E11" s="103" t="s">
        <v>3</v>
      </c>
      <c r="F11" s="80" t="s">
        <v>4</v>
      </c>
      <c r="G11" s="80" t="s">
        <v>10</v>
      </c>
      <c r="H11" s="80" t="s">
        <v>11</v>
      </c>
      <c r="I11" s="80" t="s">
        <v>5</v>
      </c>
      <c r="J11" s="80" t="s">
        <v>6</v>
      </c>
      <c r="K11" s="103" t="s">
        <v>53</v>
      </c>
      <c r="M11" s="49"/>
      <c r="N11" s="245"/>
      <c r="O11" s="245"/>
      <c r="P11" s="245"/>
      <c r="Q11" s="245"/>
      <c r="R11" s="245"/>
      <c r="S11" s="245"/>
      <c r="T11" s="245"/>
      <c r="U11" s="245"/>
      <c r="V11" s="245"/>
      <c r="W11" s="245"/>
      <c r="X11" s="245"/>
      <c r="Y11" s="14"/>
      <c r="Z11" s="45"/>
      <c r="AQ11" s="46"/>
    </row>
    <row r="12" spans="1:43" s="44" customFormat="1" ht="22.5" customHeight="1">
      <c r="A12" s="50"/>
      <c r="B12" s="49"/>
      <c r="C12" s="49"/>
      <c r="D12" s="49"/>
      <c r="E12" s="127"/>
      <c r="F12" s="127"/>
      <c r="G12" s="127"/>
      <c r="H12" s="127"/>
      <c r="I12" s="127"/>
      <c r="J12" s="127"/>
      <c r="K12" s="127"/>
      <c r="M12" s="49"/>
      <c r="N12" s="245"/>
      <c r="O12" s="245"/>
      <c r="P12" s="245"/>
      <c r="Q12" s="245"/>
      <c r="R12" s="245"/>
      <c r="S12" s="245"/>
      <c r="T12" s="245"/>
      <c r="U12" s="245"/>
      <c r="V12" s="245"/>
      <c r="W12" s="245"/>
      <c r="X12" s="245"/>
      <c r="Y12" s="14"/>
      <c r="Z12" s="45"/>
      <c r="AQ12" s="46"/>
    </row>
    <row r="13" spans="1:43" s="44" customFormat="1" ht="22.5" customHeight="1">
      <c r="A13" s="50"/>
      <c r="B13" s="49"/>
      <c r="C13" s="49"/>
      <c r="D13" s="49"/>
      <c r="E13" s="343" t="s">
        <v>418</v>
      </c>
      <c r="F13" s="344"/>
      <c r="G13" s="316"/>
      <c r="H13" s="317"/>
      <c r="I13" s="317"/>
      <c r="J13" s="317"/>
      <c r="K13" s="318"/>
      <c r="M13" s="49"/>
      <c r="N13" s="245"/>
      <c r="O13" s="245"/>
      <c r="P13" s="245"/>
      <c r="Q13" s="245"/>
      <c r="R13" s="245"/>
      <c r="S13" s="245"/>
      <c r="T13" s="245"/>
      <c r="U13" s="245"/>
      <c r="V13" s="245"/>
      <c r="W13" s="245"/>
      <c r="X13" s="245"/>
      <c r="Y13" s="14"/>
      <c r="Z13" s="45"/>
      <c r="AQ13" s="46"/>
    </row>
    <row r="14" spans="1:43" s="44" customFormat="1" ht="12.75" customHeight="1">
      <c r="A14" s="50"/>
      <c r="B14" s="49"/>
      <c r="C14" s="49"/>
      <c r="D14" s="49"/>
      <c r="E14" s="49"/>
      <c r="F14" s="49"/>
      <c r="G14" s="49"/>
      <c r="H14" s="49"/>
      <c r="I14" s="49"/>
      <c r="J14" s="49"/>
      <c r="K14" s="49"/>
      <c r="L14" s="49"/>
      <c r="M14" s="49"/>
      <c r="N14" s="245"/>
      <c r="O14" s="245"/>
      <c r="P14" s="245"/>
      <c r="Q14" s="245"/>
      <c r="R14" s="245"/>
      <c r="S14" s="245"/>
      <c r="T14" s="245"/>
      <c r="U14" s="245"/>
      <c r="V14" s="245"/>
      <c r="W14" s="245"/>
      <c r="X14" s="245"/>
      <c r="Y14" s="49"/>
      <c r="AQ14" s="46"/>
    </row>
    <row r="15" spans="1:43" s="44" customFormat="1" ht="19.5" customHeight="1">
      <c r="A15" s="85" t="s">
        <v>60</v>
      </c>
      <c r="B15" s="339" t="s">
        <v>12</v>
      </c>
      <c r="C15" s="339"/>
      <c r="D15" s="339"/>
      <c r="E15" s="49" t="s">
        <v>54</v>
      </c>
      <c r="F15" s="49"/>
      <c r="H15" s="49"/>
      <c r="I15" s="49"/>
      <c r="J15" s="49"/>
      <c r="K15" s="49"/>
      <c r="L15" s="49"/>
      <c r="M15" s="49"/>
      <c r="N15" s="245"/>
      <c r="O15" s="245"/>
      <c r="P15" s="245"/>
      <c r="Q15" s="245"/>
      <c r="R15" s="245"/>
      <c r="S15" s="245"/>
      <c r="T15" s="245"/>
      <c r="U15" s="245"/>
      <c r="V15" s="245"/>
      <c r="W15" s="245"/>
      <c r="X15" s="245"/>
      <c r="Y15" s="49"/>
      <c r="AQ15" s="46"/>
    </row>
    <row r="16" spans="1:43" s="44" customFormat="1" ht="19.5" customHeight="1">
      <c r="A16" s="50"/>
      <c r="B16" s="49"/>
      <c r="C16" s="49"/>
      <c r="D16" s="49"/>
      <c r="E16" s="108">
        <v>6</v>
      </c>
      <c r="F16" s="109" t="s">
        <v>7</v>
      </c>
      <c r="G16" s="321" t="s">
        <v>86</v>
      </c>
      <c r="H16" s="322"/>
      <c r="I16" s="322"/>
      <c r="J16" s="110" t="s">
        <v>87</v>
      </c>
      <c r="K16" s="329" t="s">
        <v>88</v>
      </c>
      <c r="L16" s="322"/>
      <c r="M16" s="330"/>
      <c r="N16" s="328" t="s">
        <v>89</v>
      </c>
      <c r="O16" s="322"/>
      <c r="P16" s="110" t="s">
        <v>87</v>
      </c>
      <c r="Q16" s="329" t="s">
        <v>90</v>
      </c>
      <c r="R16" s="330"/>
      <c r="S16" s="328" t="s">
        <v>85</v>
      </c>
      <c r="T16" s="347"/>
      <c r="U16" s="347"/>
      <c r="V16" s="348"/>
      <c r="W16" s="78"/>
      <c r="X16" s="49"/>
      <c r="Y16" s="49"/>
      <c r="AQ16" s="46"/>
    </row>
    <row r="17" spans="1:43" s="44" customFormat="1" ht="7.5" customHeight="1">
      <c r="A17" s="50"/>
      <c r="B17" s="49"/>
      <c r="C17" s="49"/>
      <c r="D17" s="49"/>
      <c r="E17" s="82"/>
      <c r="F17" s="7"/>
      <c r="G17" s="78"/>
      <c r="H17" s="78"/>
      <c r="I17" s="78"/>
      <c r="J17" s="78"/>
      <c r="K17" s="78"/>
      <c r="L17" s="78"/>
      <c r="M17" s="78"/>
      <c r="N17" s="78"/>
      <c r="O17" s="78"/>
      <c r="P17" s="78"/>
      <c r="Q17" s="78"/>
      <c r="R17" s="78"/>
      <c r="S17" s="78"/>
      <c r="T17" s="78"/>
      <c r="V17" s="78"/>
      <c r="W17" s="78"/>
      <c r="X17" s="49"/>
      <c r="Y17" s="49"/>
      <c r="AQ17" s="46"/>
    </row>
    <row r="18" spans="1:43" s="44" customFormat="1" ht="22.5" customHeight="1">
      <c r="A18" s="50"/>
      <c r="B18" s="49"/>
      <c r="C18" s="49"/>
      <c r="D18" s="49"/>
      <c r="E18" s="300" t="s">
        <v>12</v>
      </c>
      <c r="F18" s="301"/>
      <c r="G18" s="302" t="s">
        <v>81</v>
      </c>
      <c r="H18" s="303"/>
      <c r="I18" s="304"/>
      <c r="J18" s="81"/>
      <c r="K18" s="338" t="s">
        <v>82</v>
      </c>
      <c r="L18" s="303"/>
      <c r="M18" s="304"/>
      <c r="N18" s="302" t="s">
        <v>83</v>
      </c>
      <c r="O18" s="349"/>
      <c r="P18" s="349"/>
      <c r="Q18" s="349"/>
      <c r="R18" s="350"/>
      <c r="S18" s="302" t="s">
        <v>84</v>
      </c>
      <c r="T18" s="345"/>
      <c r="U18" s="345"/>
      <c r="V18" s="346"/>
      <c r="W18" s="78"/>
      <c r="X18" s="49"/>
      <c r="Y18" s="49"/>
      <c r="AQ18" s="46"/>
    </row>
    <row r="19" spans="1:43" s="44" customFormat="1" ht="22.5" customHeight="1">
      <c r="A19" s="50"/>
      <c r="B19" s="49"/>
      <c r="C19" s="49"/>
      <c r="D19" s="49"/>
      <c r="E19" s="135">
        <f>((K19-G19)-(Q19-N19))*24</f>
        <v>0</v>
      </c>
      <c r="F19" s="107" t="s">
        <v>7</v>
      </c>
      <c r="G19" s="305"/>
      <c r="H19" s="306"/>
      <c r="I19" s="306"/>
      <c r="J19" s="111" t="s">
        <v>87</v>
      </c>
      <c r="K19" s="314"/>
      <c r="L19" s="306"/>
      <c r="M19" s="315"/>
      <c r="N19" s="305"/>
      <c r="O19" s="306"/>
      <c r="P19" s="111" t="s">
        <v>87</v>
      </c>
      <c r="Q19" s="314"/>
      <c r="R19" s="315"/>
      <c r="S19" s="296"/>
      <c r="T19" s="297"/>
      <c r="U19" s="297"/>
      <c r="V19" s="298"/>
      <c r="W19" s="98"/>
      <c r="X19" s="49"/>
      <c r="Y19" s="49"/>
      <c r="AQ19" s="46"/>
    </row>
    <row r="20" spans="1:43" s="44" customFormat="1" ht="22.5" customHeight="1">
      <c r="A20" s="50"/>
      <c r="B20" s="49"/>
      <c r="C20" s="49"/>
      <c r="D20" s="49"/>
      <c r="E20" s="135">
        <f>((K20-G20)-(Q20-N20))*24</f>
        <v>0</v>
      </c>
      <c r="F20" s="107" t="s">
        <v>7</v>
      </c>
      <c r="G20" s="305"/>
      <c r="H20" s="306"/>
      <c r="I20" s="306"/>
      <c r="J20" s="111" t="s">
        <v>87</v>
      </c>
      <c r="K20" s="314"/>
      <c r="L20" s="306"/>
      <c r="M20" s="315"/>
      <c r="N20" s="305"/>
      <c r="O20" s="306"/>
      <c r="P20" s="111" t="s">
        <v>87</v>
      </c>
      <c r="Q20" s="314"/>
      <c r="R20" s="315"/>
      <c r="S20" s="296"/>
      <c r="T20" s="310"/>
      <c r="U20" s="310"/>
      <c r="V20" s="311"/>
      <c r="W20" s="98"/>
      <c r="X20" s="49"/>
      <c r="Y20" s="49"/>
      <c r="AQ20" s="46"/>
    </row>
    <row r="21" spans="1:43" s="44" customFormat="1" ht="22.5" customHeight="1">
      <c r="A21" s="50"/>
      <c r="B21" s="49"/>
      <c r="C21" s="49"/>
      <c r="D21" s="49"/>
      <c r="E21" s="135">
        <f>((K21-G21)-(Q21-N21))*24</f>
        <v>0</v>
      </c>
      <c r="F21" s="107" t="s">
        <v>7</v>
      </c>
      <c r="G21" s="305"/>
      <c r="H21" s="306"/>
      <c r="I21" s="306"/>
      <c r="J21" s="111" t="s">
        <v>87</v>
      </c>
      <c r="K21" s="314"/>
      <c r="L21" s="306"/>
      <c r="M21" s="315"/>
      <c r="N21" s="305"/>
      <c r="O21" s="306"/>
      <c r="P21" s="111" t="s">
        <v>87</v>
      </c>
      <c r="Q21" s="314"/>
      <c r="R21" s="315"/>
      <c r="S21" s="296"/>
      <c r="T21" s="310"/>
      <c r="U21" s="310"/>
      <c r="V21" s="311"/>
      <c r="W21" s="98"/>
      <c r="X21" s="49"/>
      <c r="Y21" s="49"/>
      <c r="AQ21" s="46"/>
    </row>
    <row r="22" spans="1:43" s="44" customFormat="1" ht="22.5" customHeight="1">
      <c r="A22" s="50"/>
      <c r="B22" s="49"/>
      <c r="C22" s="49"/>
      <c r="D22" s="49"/>
      <c r="E22" s="135">
        <f>((K22-G22)-(Q22-N22))*24</f>
        <v>0</v>
      </c>
      <c r="F22" s="107" t="s">
        <v>7</v>
      </c>
      <c r="G22" s="305"/>
      <c r="H22" s="306"/>
      <c r="I22" s="306"/>
      <c r="J22" s="111" t="s">
        <v>87</v>
      </c>
      <c r="K22" s="314"/>
      <c r="L22" s="306"/>
      <c r="M22" s="315"/>
      <c r="N22" s="305"/>
      <c r="O22" s="306"/>
      <c r="P22" s="111" t="s">
        <v>87</v>
      </c>
      <c r="Q22" s="314"/>
      <c r="R22" s="315"/>
      <c r="S22" s="296"/>
      <c r="T22" s="310"/>
      <c r="U22" s="310"/>
      <c r="V22" s="311"/>
      <c r="W22" s="98"/>
      <c r="X22" s="49"/>
      <c r="Y22" s="49"/>
      <c r="AQ22" s="46"/>
    </row>
    <row r="23" spans="1:43" s="44" customFormat="1" ht="22.5" customHeight="1">
      <c r="A23" s="50"/>
      <c r="B23" s="49"/>
      <c r="C23" s="49"/>
      <c r="D23" s="49"/>
      <c r="E23" s="135">
        <f>((K23-G23)-(Q23-N23))*24</f>
        <v>0</v>
      </c>
      <c r="F23" s="107" t="s">
        <v>7</v>
      </c>
      <c r="G23" s="305"/>
      <c r="H23" s="306"/>
      <c r="I23" s="306"/>
      <c r="J23" s="111" t="s">
        <v>87</v>
      </c>
      <c r="K23" s="314"/>
      <c r="L23" s="306"/>
      <c r="M23" s="315"/>
      <c r="N23" s="305"/>
      <c r="O23" s="306"/>
      <c r="P23" s="111" t="s">
        <v>87</v>
      </c>
      <c r="Q23" s="314"/>
      <c r="R23" s="315"/>
      <c r="S23" s="296"/>
      <c r="T23" s="310"/>
      <c r="U23" s="310"/>
      <c r="V23" s="311"/>
      <c r="W23" s="98"/>
      <c r="X23" s="49"/>
      <c r="Y23" s="49"/>
      <c r="AQ23" s="46"/>
    </row>
    <row r="24" spans="1:43" s="44" customFormat="1" ht="6.75" customHeight="1">
      <c r="A24" s="50"/>
      <c r="B24" s="49"/>
      <c r="C24" s="49"/>
      <c r="D24" s="49"/>
      <c r="E24" s="49"/>
      <c r="F24" s="49"/>
      <c r="G24" s="49"/>
      <c r="H24" s="49"/>
      <c r="I24" s="49"/>
      <c r="J24" s="49"/>
      <c r="K24" s="49"/>
      <c r="L24" s="49"/>
      <c r="M24" s="49"/>
      <c r="O24" s="49"/>
      <c r="P24" s="49"/>
      <c r="Q24" s="49"/>
      <c r="R24" s="49"/>
      <c r="S24" s="49"/>
      <c r="T24" s="49"/>
      <c r="U24" s="49"/>
      <c r="V24" s="49"/>
      <c r="W24" s="49"/>
      <c r="X24" s="49"/>
      <c r="Y24" s="49"/>
      <c r="AQ24" s="46"/>
    </row>
    <row r="25" spans="1:28" ht="18.75" customHeight="1">
      <c r="A25" s="173" t="s">
        <v>73</v>
      </c>
      <c r="B25" s="59"/>
      <c r="C25" s="59"/>
      <c r="D25" s="59"/>
      <c r="E25" s="59"/>
      <c r="F25" s="59"/>
      <c r="G25" s="59"/>
      <c r="H25" s="99"/>
      <c r="I25" s="99"/>
      <c r="J25" s="99"/>
      <c r="K25" s="99"/>
      <c r="L25" s="99"/>
      <c r="M25" s="99"/>
      <c r="N25" s="99"/>
      <c r="O25" s="99"/>
      <c r="P25" s="99"/>
      <c r="Q25" s="99"/>
      <c r="R25" s="99"/>
      <c r="S25" s="99"/>
      <c r="T25" s="100"/>
      <c r="U25" s="100"/>
      <c r="V25" s="100"/>
      <c r="W25" s="100"/>
      <c r="X25" s="100"/>
      <c r="Y25" s="101"/>
      <c r="Z25" s="101"/>
      <c r="AA25" s="172" t="s">
        <v>806</v>
      </c>
      <c r="AB25" s="101"/>
    </row>
    <row r="26" spans="1:37" ht="30" customHeight="1">
      <c r="A26" s="59"/>
      <c r="B26" s="59">
        <v>0</v>
      </c>
      <c r="C26" s="59"/>
      <c r="D26" s="59"/>
      <c r="E26" s="59"/>
      <c r="F26" s="59"/>
      <c r="G26" s="59"/>
      <c r="H26" s="75"/>
      <c r="I26" s="75"/>
      <c r="J26" s="75"/>
      <c r="K26" s="75"/>
      <c r="L26" s="75"/>
      <c r="M26" s="75"/>
      <c r="N26" s="75"/>
      <c r="O26" s="75"/>
      <c r="P26" s="75"/>
      <c r="Q26" s="75"/>
      <c r="R26" s="75"/>
      <c r="S26" s="75"/>
      <c r="T26" s="76"/>
      <c r="U26" s="76"/>
      <c r="V26" s="76"/>
      <c r="W26" s="76"/>
      <c r="X26" s="76"/>
      <c r="Y26" s="77"/>
      <c r="Z26" s="77"/>
      <c r="AA26" s="77"/>
      <c r="AB26" s="77"/>
      <c r="AI26" s="104"/>
      <c r="AJ26" s="105" t="str">
        <f>CONCATENATE("採用・勤務変更年月日：",IF($F$9="","",CONCATENATE("平成",$F$9,"年",$H$9,"月",$J$9,"日")))</f>
        <v>採用・勤務変更年月日：平成30年4月1日</v>
      </c>
      <c r="AK26" s="104"/>
    </row>
    <row r="27" spans="1:44" s="1" customFormat="1" ht="26.25" customHeight="1">
      <c r="A27" s="16" t="s">
        <v>13</v>
      </c>
      <c r="B27" s="83">
        <f>IF(H9&lt;4,F9-1,F9)</f>
        <v>30</v>
      </c>
      <c r="C27" s="299" t="s">
        <v>14</v>
      </c>
      <c r="D27" s="299"/>
      <c r="E27" s="299"/>
      <c r="F27" s="18"/>
      <c r="G27" s="18"/>
      <c r="H27" s="18"/>
      <c r="I27" s="18"/>
      <c r="J27" s="21"/>
      <c r="K27" s="21"/>
      <c r="L27" s="21"/>
      <c r="M27" s="21"/>
      <c r="N27" s="21"/>
      <c r="O27" s="88" t="s">
        <v>49</v>
      </c>
      <c r="P27" s="23"/>
      <c r="Q27" s="23"/>
      <c r="R27" s="23"/>
      <c r="S27" s="23"/>
      <c r="T27" s="23"/>
      <c r="U27" s="23"/>
      <c r="V27" s="23"/>
      <c r="W27" s="23"/>
      <c r="X27" s="23"/>
      <c r="Y27" s="21"/>
      <c r="Z27" s="21"/>
      <c r="AA27" s="312" t="str">
        <f>IF(E6="","部局名：",CONCATENATE("部局名：",E6,"　"))</f>
        <v>部局名：</v>
      </c>
      <c r="AB27" s="312"/>
      <c r="AC27" s="312"/>
      <c r="AD27" s="313"/>
      <c r="AE27" s="313"/>
      <c r="AF27" s="313"/>
      <c r="AG27" s="313"/>
      <c r="AH27" s="313"/>
      <c r="AI27" s="313"/>
      <c r="AJ27" s="84"/>
      <c r="AK27" s="312" t="str">
        <f>IF(M6="","氏名：",CONCATENATE("氏名：",M6,"　"))</f>
        <v>氏名：</v>
      </c>
      <c r="AL27" s="312"/>
      <c r="AM27" s="313"/>
      <c r="AN27" s="313"/>
      <c r="AO27" s="313"/>
      <c r="AP27" s="313"/>
      <c r="AQ27" s="313"/>
      <c r="AR27" s="313"/>
    </row>
    <row r="28" spans="1:44" s="1" customFormat="1" ht="15" customHeight="1">
      <c r="A28" s="16"/>
      <c r="B28" s="83"/>
      <c r="C28" s="42"/>
      <c r="D28" s="42"/>
      <c r="E28" s="42"/>
      <c r="F28" s="18"/>
      <c r="G28" s="18"/>
      <c r="H28" s="18"/>
      <c r="I28" s="18"/>
      <c r="J28" s="21"/>
      <c r="K28" s="21"/>
      <c r="L28" s="21"/>
      <c r="M28" s="21"/>
      <c r="N28" s="21"/>
      <c r="O28" s="22"/>
      <c r="P28" s="23"/>
      <c r="Q28" s="23"/>
      <c r="R28" s="23"/>
      <c r="S28" s="23"/>
      <c r="T28" s="23"/>
      <c r="U28" s="23"/>
      <c r="V28" s="23"/>
      <c r="W28" s="23"/>
      <c r="X28" s="23"/>
      <c r="Y28" s="21"/>
      <c r="Z28" s="21"/>
      <c r="AA28" s="20"/>
      <c r="AB28" s="20"/>
      <c r="AC28" s="20"/>
      <c r="AD28" s="60"/>
      <c r="AE28" s="60"/>
      <c r="AF28" s="60"/>
      <c r="AG28" s="60"/>
      <c r="AH28" s="60"/>
      <c r="AI28" s="61"/>
      <c r="AJ28" s="20"/>
      <c r="AK28" s="20"/>
      <c r="AL28" s="20"/>
      <c r="AM28" s="20"/>
      <c r="AN28" s="20"/>
      <c r="AO28" s="62"/>
      <c r="AP28" s="62"/>
      <c r="AQ28" s="261"/>
      <c r="AR28" s="261"/>
    </row>
    <row r="29" spans="1:44" s="8" customFormat="1" ht="11.25">
      <c r="A29" s="24" t="s">
        <v>3</v>
      </c>
      <c r="B29" s="7"/>
      <c r="C29" s="5">
        <v>1</v>
      </c>
      <c r="D29" s="5">
        <f>C29+1</f>
        <v>2</v>
      </c>
      <c r="E29" s="5">
        <f aca="true" t="shared" si="0" ref="E29:AF29">D29+1</f>
        <v>3</v>
      </c>
      <c r="F29" s="5">
        <f t="shared" si="0"/>
        <v>4</v>
      </c>
      <c r="G29" s="5">
        <f t="shared" si="0"/>
        <v>5</v>
      </c>
      <c r="H29" s="5">
        <f t="shared" si="0"/>
        <v>6</v>
      </c>
      <c r="I29" s="5">
        <f t="shared" si="0"/>
        <v>7</v>
      </c>
      <c r="J29" s="5">
        <f t="shared" si="0"/>
        <v>8</v>
      </c>
      <c r="K29" s="5">
        <f t="shared" si="0"/>
        <v>9</v>
      </c>
      <c r="L29" s="5">
        <f t="shared" si="0"/>
        <v>10</v>
      </c>
      <c r="M29" s="5">
        <f t="shared" si="0"/>
        <v>11</v>
      </c>
      <c r="N29" s="5">
        <f t="shared" si="0"/>
        <v>12</v>
      </c>
      <c r="O29" s="5">
        <f t="shared" si="0"/>
        <v>13</v>
      </c>
      <c r="P29" s="5">
        <f t="shared" si="0"/>
        <v>14</v>
      </c>
      <c r="Q29" s="5">
        <f t="shared" si="0"/>
        <v>15</v>
      </c>
      <c r="R29" s="5">
        <f t="shared" si="0"/>
        <v>16</v>
      </c>
      <c r="S29" s="5">
        <f t="shared" si="0"/>
        <v>17</v>
      </c>
      <c r="T29" s="5">
        <f t="shared" si="0"/>
        <v>18</v>
      </c>
      <c r="U29" s="5">
        <f t="shared" si="0"/>
        <v>19</v>
      </c>
      <c r="V29" s="5">
        <f t="shared" si="0"/>
        <v>20</v>
      </c>
      <c r="W29" s="5">
        <f t="shared" si="0"/>
        <v>21</v>
      </c>
      <c r="X29" s="5">
        <f t="shared" si="0"/>
        <v>22</v>
      </c>
      <c r="Y29" s="5">
        <f t="shared" si="0"/>
        <v>23</v>
      </c>
      <c r="Z29" s="5">
        <f t="shared" si="0"/>
        <v>24</v>
      </c>
      <c r="AA29" s="5">
        <f t="shared" si="0"/>
        <v>25</v>
      </c>
      <c r="AB29" s="5">
        <f t="shared" si="0"/>
        <v>26</v>
      </c>
      <c r="AC29" s="5">
        <f t="shared" si="0"/>
        <v>27</v>
      </c>
      <c r="AD29" s="5">
        <f t="shared" si="0"/>
        <v>28</v>
      </c>
      <c r="AE29" s="5">
        <f t="shared" si="0"/>
        <v>29</v>
      </c>
      <c r="AF29" s="5">
        <f t="shared" si="0"/>
        <v>30</v>
      </c>
      <c r="AG29" s="7"/>
      <c r="AH29" s="7"/>
      <c r="AI29" s="7"/>
      <c r="AJ29" s="7"/>
      <c r="AK29" s="7"/>
      <c r="AL29" s="7"/>
      <c r="AO29" s="262" t="s">
        <v>61</v>
      </c>
      <c r="AP29" s="249"/>
      <c r="AQ29" s="262" t="s">
        <v>2</v>
      </c>
      <c r="AR29" s="249"/>
    </row>
    <row r="30" spans="1:44" s="3" customFormat="1" ht="11.25">
      <c r="A30" s="25" t="s">
        <v>9</v>
      </c>
      <c r="B30" s="7"/>
      <c r="C30" s="5" t="str">
        <f>CHOOSE(WEEKDAY(DATE(1988+$B$27,$A$32,C29),1),"日","月","火","水","木","金","土")</f>
        <v>日</v>
      </c>
      <c r="D30" s="5" t="str">
        <f>CHOOSE(WEEKDAY(DATE(1988+$B$27,$A$32,D29),1),"日","月","火","水","木","金","土")</f>
        <v>月</v>
      </c>
      <c r="E30" s="5" t="str">
        <f aca="true" t="shared" si="1" ref="E30:AF30">CHOOSE(WEEKDAY(DATE(1988+$B$27,$A$32,E29),1),"日","月","火","水","木","金","土")</f>
        <v>火</v>
      </c>
      <c r="F30" s="5" t="str">
        <f t="shared" si="1"/>
        <v>水</v>
      </c>
      <c r="G30" s="5" t="str">
        <f t="shared" si="1"/>
        <v>木</v>
      </c>
      <c r="H30" s="5" t="str">
        <f t="shared" si="1"/>
        <v>金</v>
      </c>
      <c r="I30" s="5" t="str">
        <f t="shared" si="1"/>
        <v>土</v>
      </c>
      <c r="J30" s="5" t="str">
        <f t="shared" si="1"/>
        <v>日</v>
      </c>
      <c r="K30" s="5" t="str">
        <f t="shared" si="1"/>
        <v>月</v>
      </c>
      <c r="L30" s="5" t="str">
        <f t="shared" si="1"/>
        <v>火</v>
      </c>
      <c r="M30" s="5" t="str">
        <f t="shared" si="1"/>
        <v>水</v>
      </c>
      <c r="N30" s="5" t="str">
        <f t="shared" si="1"/>
        <v>木</v>
      </c>
      <c r="O30" s="5" t="str">
        <f t="shared" si="1"/>
        <v>金</v>
      </c>
      <c r="P30" s="5" t="str">
        <f t="shared" si="1"/>
        <v>土</v>
      </c>
      <c r="Q30" s="5" t="str">
        <f t="shared" si="1"/>
        <v>日</v>
      </c>
      <c r="R30" s="5" t="str">
        <f t="shared" si="1"/>
        <v>月</v>
      </c>
      <c r="S30" s="5" t="str">
        <f t="shared" si="1"/>
        <v>火</v>
      </c>
      <c r="T30" s="5" t="str">
        <f t="shared" si="1"/>
        <v>水</v>
      </c>
      <c r="U30" s="5" t="str">
        <f t="shared" si="1"/>
        <v>木</v>
      </c>
      <c r="V30" s="5" t="str">
        <f t="shared" si="1"/>
        <v>金</v>
      </c>
      <c r="W30" s="5" t="str">
        <f t="shared" si="1"/>
        <v>土</v>
      </c>
      <c r="X30" s="5" t="str">
        <f t="shared" si="1"/>
        <v>日</v>
      </c>
      <c r="Y30" s="5" t="str">
        <f t="shared" si="1"/>
        <v>月</v>
      </c>
      <c r="Z30" s="5" t="str">
        <f t="shared" si="1"/>
        <v>火</v>
      </c>
      <c r="AA30" s="5" t="str">
        <f t="shared" si="1"/>
        <v>水</v>
      </c>
      <c r="AB30" s="5" t="str">
        <f t="shared" si="1"/>
        <v>木</v>
      </c>
      <c r="AC30" s="5" t="str">
        <f t="shared" si="1"/>
        <v>金</v>
      </c>
      <c r="AD30" s="5" t="str">
        <f t="shared" si="1"/>
        <v>土</v>
      </c>
      <c r="AE30" s="5" t="str">
        <f t="shared" si="1"/>
        <v>日</v>
      </c>
      <c r="AF30" s="5" t="str">
        <f t="shared" si="1"/>
        <v>月</v>
      </c>
      <c r="AG30" s="7"/>
      <c r="AH30" s="7"/>
      <c r="AI30" s="7"/>
      <c r="AJ30" s="7"/>
      <c r="AK30" s="7"/>
      <c r="AL30" s="7"/>
      <c r="AO30" s="63"/>
      <c r="AP30" s="9"/>
      <c r="AQ30" s="55"/>
      <c r="AR30" s="10"/>
    </row>
    <row r="31" spans="1:44" s="27" customFormat="1" ht="7.5" customHeight="1">
      <c r="A31" s="26"/>
      <c r="C31" s="28">
        <f>IF(ISNA(MATCH(DATE(1988+$B$27,$A$32,C29),休日日付,0))=FALSE,INDEX(休日名称,MATCH(DATE(1988+$B$27,$A$32,C29),休日日付,0),2),"")</f>
      </c>
      <c r="D31" s="28">
        <f>IF(ISNA(MATCH(DATE(1988+$B$27,$A$32,D29),休日日付,0))=FALSE,INDEX(休日名称,MATCH(DATE(1988+$B$27,$A$32,D29),休日日付,0),2),"")</f>
      </c>
      <c r="E31" s="28">
        <f aca="true" t="shared" si="2" ref="E31:AF31">IF(ISNA(MATCH(DATE(1988+$B$27,$A$32,E29),休日日付,0))=FALSE,INDEX(休日名称,MATCH(DATE(1988+$B$27,$A$32,E29),休日日付,0),2),"")</f>
      </c>
      <c r="F31" s="28">
        <f t="shared" si="2"/>
      </c>
      <c r="G31" s="28">
        <f t="shared" si="2"/>
      </c>
      <c r="H31" s="28">
        <f t="shared" si="2"/>
      </c>
      <c r="I31" s="28">
        <f t="shared" si="2"/>
      </c>
      <c r="J31" s="28">
        <f t="shared" si="2"/>
      </c>
      <c r="K31" s="28">
        <f t="shared" si="2"/>
      </c>
      <c r="L31" s="28">
        <f t="shared" si="2"/>
      </c>
      <c r="M31" s="28">
        <f t="shared" si="2"/>
      </c>
      <c r="N31" s="28">
        <f t="shared" si="2"/>
      </c>
      <c r="O31" s="28">
        <f t="shared" si="2"/>
      </c>
      <c r="P31" s="28">
        <f t="shared" si="2"/>
      </c>
      <c r="Q31" s="28">
        <f t="shared" si="2"/>
      </c>
      <c r="R31" s="28">
        <f t="shared" si="2"/>
      </c>
      <c r="S31" s="28">
        <f t="shared" si="2"/>
      </c>
      <c r="T31" s="28">
        <f t="shared" si="2"/>
      </c>
      <c r="U31" s="28">
        <f t="shared" si="2"/>
      </c>
      <c r="V31" s="28">
        <f t="shared" si="2"/>
      </c>
      <c r="W31" s="28">
        <f t="shared" si="2"/>
      </c>
      <c r="X31" s="28">
        <f t="shared" si="2"/>
      </c>
      <c r="Y31" s="28">
        <f t="shared" si="2"/>
      </c>
      <c r="Z31" s="28">
        <f t="shared" si="2"/>
      </c>
      <c r="AA31" s="28">
        <f t="shared" si="2"/>
      </c>
      <c r="AB31" s="28">
        <f t="shared" si="2"/>
      </c>
      <c r="AC31" s="28">
        <f t="shared" si="2"/>
      </c>
      <c r="AD31" s="28">
        <f t="shared" si="2"/>
      </c>
      <c r="AE31" s="28" t="str">
        <f t="shared" si="2"/>
        <v>昭和の日</v>
      </c>
      <c r="AF31" s="28" t="str">
        <f t="shared" si="2"/>
        <v>振替休日</v>
      </c>
      <c r="AO31" s="30"/>
      <c r="AP31" s="29"/>
      <c r="AQ31" s="56"/>
      <c r="AR31" s="29"/>
    </row>
    <row r="32" spans="1:44" s="12" customFormat="1" ht="22.5" customHeight="1">
      <c r="A32" s="123">
        <v>4</v>
      </c>
      <c r="B32" s="37"/>
      <c r="C32" s="125">
        <f>IF(C31&lt;&gt;"",IF(C31&lt;&gt;"創立記念日","",IF($H$9="","",IF(DATE(1988+$F$9,$H$9,$J$9)&gt;DATE(1988+$B$27,$A$32,C29),"",INDEX($E$12:$K$12,1,MATCH(C30,$E$11:$K$11,0))))),IF($H$9="","",IF(DATE(1988+$F$9,$H$9,$J$9)&gt;DATE(1988+$B$27,$A$32,C29),"",INDEX($E$12:$K$12,1,MATCH(C30,$E$11:$K$11,0)))))</f>
        <v>0</v>
      </c>
      <c r="D32" s="125">
        <f>IF(D31&lt;&gt;"",IF(D31&lt;&gt;"創立記念日","",IF($H$9="","",IF(DATE(1988+$F$9,$H$9,$J$9)&gt;DATE(1988+$B$27,$A$32,D29),"",INDEX($E$12:$K$12,1,MATCH(D30,$E$11:$K$11,0))))),IF($H$9="","",IF(DATE(1988+$F$9,$H$9,$J$9)&gt;DATE(1988+$B$27,$A$32,D29),"",INDEX($E$12:$K$12,1,MATCH(D30,$E$11:$K$11,0)))))</f>
        <v>0</v>
      </c>
      <c r="E32" s="125">
        <f aca="true" t="shared" si="3" ref="E32:AF32">IF(E31&lt;&gt;"",IF(E31&lt;&gt;"創立記念日","",IF($H$9="","",IF(DATE(1988+$F$9,$H$9,$J$9)&gt;DATE(1988+$B$27,$A$32,E29),"",INDEX($E$12:$K$12,1,MATCH(E30,$E$11:$K$11,0))))),IF($H$9="","",IF(DATE(1988+$F$9,$H$9,$J$9)&gt;DATE(1988+$B$27,$A$32,E29),"",INDEX($E$12:$K$12,1,MATCH(E30,$E$11:$K$11,0)))))</f>
        <v>0</v>
      </c>
      <c r="F32" s="125">
        <f t="shared" si="3"/>
        <v>0</v>
      </c>
      <c r="G32" s="125">
        <f t="shared" si="3"/>
        <v>0</v>
      </c>
      <c r="H32" s="125">
        <f t="shared" si="3"/>
        <v>0</v>
      </c>
      <c r="I32" s="125">
        <f t="shared" si="3"/>
        <v>0</v>
      </c>
      <c r="J32" s="125">
        <f t="shared" si="3"/>
        <v>0</v>
      </c>
      <c r="K32" s="125">
        <f t="shared" si="3"/>
        <v>0</v>
      </c>
      <c r="L32" s="125">
        <f t="shared" si="3"/>
        <v>0</v>
      </c>
      <c r="M32" s="125">
        <f t="shared" si="3"/>
        <v>0</v>
      </c>
      <c r="N32" s="125">
        <f t="shared" si="3"/>
        <v>0</v>
      </c>
      <c r="O32" s="125">
        <f t="shared" si="3"/>
        <v>0</v>
      </c>
      <c r="P32" s="125">
        <f t="shared" si="3"/>
        <v>0</v>
      </c>
      <c r="Q32" s="125">
        <f t="shared" si="3"/>
        <v>0</v>
      </c>
      <c r="R32" s="125">
        <f t="shared" si="3"/>
        <v>0</v>
      </c>
      <c r="S32" s="125">
        <f t="shared" si="3"/>
        <v>0</v>
      </c>
      <c r="T32" s="125">
        <f t="shared" si="3"/>
        <v>0</v>
      </c>
      <c r="U32" s="125">
        <f t="shared" si="3"/>
        <v>0</v>
      </c>
      <c r="V32" s="125">
        <f t="shared" si="3"/>
        <v>0</v>
      </c>
      <c r="W32" s="125">
        <f t="shared" si="3"/>
        <v>0</v>
      </c>
      <c r="X32" s="125">
        <f t="shared" si="3"/>
        <v>0</v>
      </c>
      <c r="Y32" s="125">
        <f t="shared" si="3"/>
        <v>0</v>
      </c>
      <c r="Z32" s="125">
        <f t="shared" si="3"/>
        <v>0</v>
      </c>
      <c r="AA32" s="125">
        <f t="shared" si="3"/>
        <v>0</v>
      </c>
      <c r="AB32" s="125">
        <f t="shared" si="3"/>
        <v>0</v>
      </c>
      <c r="AC32" s="125">
        <f t="shared" si="3"/>
        <v>0</v>
      </c>
      <c r="AD32" s="125">
        <f t="shared" si="3"/>
        <v>0</v>
      </c>
      <c r="AE32" s="125">
        <f t="shared" si="3"/>
      </c>
      <c r="AF32" s="125">
        <f t="shared" si="3"/>
      </c>
      <c r="AG32" s="37"/>
      <c r="AH32" s="37"/>
      <c r="AI32" s="37"/>
      <c r="AJ32" s="37"/>
      <c r="AK32" s="37"/>
      <c r="AL32" s="37"/>
      <c r="AM32" s="4"/>
      <c r="AN32" s="4"/>
      <c r="AO32" s="68">
        <f>IF(COUNTIF(B32:AM32,"&gt;0")=0,"",COUNTIF(B32:AM32,"&gt;0"))</f>
      </c>
      <c r="AP32" s="11" t="s">
        <v>3</v>
      </c>
      <c r="AQ32" s="73">
        <f>SUM(B32:AM32)</f>
        <v>0</v>
      </c>
      <c r="AR32" s="11" t="s">
        <v>7</v>
      </c>
    </row>
    <row r="33" spans="1:44" s="8" customFormat="1" ht="11.25">
      <c r="A33" s="24" t="s">
        <v>3</v>
      </c>
      <c r="B33" s="7"/>
      <c r="C33" s="7"/>
      <c r="D33" s="7"/>
      <c r="E33" s="5">
        <v>1</v>
      </c>
      <c r="F33" s="5">
        <f>E33+1</f>
        <v>2</v>
      </c>
      <c r="G33" s="5">
        <f aca="true" t="shared" si="4" ref="G33:L33">F33+1</f>
        <v>3</v>
      </c>
      <c r="H33" s="5">
        <f t="shared" si="4"/>
        <v>4</v>
      </c>
      <c r="I33" s="5">
        <f t="shared" si="4"/>
        <v>5</v>
      </c>
      <c r="J33" s="5">
        <f t="shared" si="4"/>
        <v>6</v>
      </c>
      <c r="K33" s="5">
        <f t="shared" si="4"/>
        <v>7</v>
      </c>
      <c r="L33" s="5">
        <f t="shared" si="4"/>
        <v>8</v>
      </c>
      <c r="M33" s="5">
        <f aca="true" t="shared" si="5" ref="M33:AI33">L33+1</f>
        <v>9</v>
      </c>
      <c r="N33" s="5">
        <f t="shared" si="5"/>
        <v>10</v>
      </c>
      <c r="O33" s="5">
        <f t="shared" si="5"/>
        <v>11</v>
      </c>
      <c r="P33" s="5">
        <f t="shared" si="5"/>
        <v>12</v>
      </c>
      <c r="Q33" s="5">
        <f t="shared" si="5"/>
        <v>13</v>
      </c>
      <c r="R33" s="5">
        <f t="shared" si="5"/>
        <v>14</v>
      </c>
      <c r="S33" s="5">
        <f t="shared" si="5"/>
        <v>15</v>
      </c>
      <c r="T33" s="5">
        <f t="shared" si="5"/>
        <v>16</v>
      </c>
      <c r="U33" s="5">
        <f t="shared" si="5"/>
        <v>17</v>
      </c>
      <c r="V33" s="5">
        <f t="shared" si="5"/>
        <v>18</v>
      </c>
      <c r="W33" s="5">
        <f t="shared" si="5"/>
        <v>19</v>
      </c>
      <c r="X33" s="5">
        <f t="shared" si="5"/>
        <v>20</v>
      </c>
      <c r="Y33" s="5">
        <f t="shared" si="5"/>
        <v>21</v>
      </c>
      <c r="Z33" s="5">
        <f t="shared" si="5"/>
        <v>22</v>
      </c>
      <c r="AA33" s="5">
        <f t="shared" si="5"/>
        <v>23</v>
      </c>
      <c r="AB33" s="5">
        <f t="shared" si="5"/>
        <v>24</v>
      </c>
      <c r="AC33" s="5">
        <f t="shared" si="5"/>
        <v>25</v>
      </c>
      <c r="AD33" s="5">
        <f t="shared" si="5"/>
        <v>26</v>
      </c>
      <c r="AE33" s="5">
        <f t="shared" si="5"/>
        <v>27</v>
      </c>
      <c r="AF33" s="5">
        <f t="shared" si="5"/>
        <v>28</v>
      </c>
      <c r="AG33" s="5">
        <f t="shared" si="5"/>
        <v>29</v>
      </c>
      <c r="AH33" s="5">
        <f t="shared" si="5"/>
        <v>30</v>
      </c>
      <c r="AI33" s="5">
        <f t="shared" si="5"/>
        <v>31</v>
      </c>
      <c r="AJ33" s="7"/>
      <c r="AK33" s="7"/>
      <c r="AL33" s="7"/>
      <c r="AO33" s="262" t="s">
        <v>62</v>
      </c>
      <c r="AP33" s="249"/>
      <c r="AQ33" s="248" t="s">
        <v>2</v>
      </c>
      <c r="AR33" s="249"/>
    </row>
    <row r="34" spans="1:44" s="3" customFormat="1" ht="11.25">
      <c r="A34" s="25" t="s">
        <v>9</v>
      </c>
      <c r="B34" s="7"/>
      <c r="C34" s="7"/>
      <c r="D34" s="7"/>
      <c r="E34" s="5" t="str">
        <f>CHOOSE(WEEKDAY(DATE(1988+$B$27,$A$36,E33),1),"日","月","火","水","木","金","土")</f>
        <v>火</v>
      </c>
      <c r="F34" s="5" t="str">
        <f>CHOOSE(WEEKDAY(DATE(1988+$B$27,$A$36,F33),1),"日","月","火","水","木","金","土")</f>
        <v>水</v>
      </c>
      <c r="G34" s="5" t="str">
        <f aca="true" t="shared" si="6" ref="G34:L34">CHOOSE(WEEKDAY(DATE(1988+$B$27,$A$36,G33),1),"日","月","火","水","木","金","土")</f>
        <v>木</v>
      </c>
      <c r="H34" s="5" t="str">
        <f t="shared" si="6"/>
        <v>金</v>
      </c>
      <c r="I34" s="5" t="str">
        <f t="shared" si="6"/>
        <v>土</v>
      </c>
      <c r="J34" s="5" t="str">
        <f t="shared" si="6"/>
        <v>日</v>
      </c>
      <c r="K34" s="5" t="str">
        <f t="shared" si="6"/>
        <v>月</v>
      </c>
      <c r="L34" s="5" t="str">
        <f t="shared" si="6"/>
        <v>火</v>
      </c>
      <c r="M34" s="5" t="str">
        <f aca="true" t="shared" si="7" ref="M34:AI34">CHOOSE(WEEKDAY(DATE(1988+$B$27,$A$36,M33),1),"日","月","火","水","木","金","土")</f>
        <v>水</v>
      </c>
      <c r="N34" s="5" t="str">
        <f t="shared" si="7"/>
        <v>木</v>
      </c>
      <c r="O34" s="5" t="str">
        <f t="shared" si="7"/>
        <v>金</v>
      </c>
      <c r="P34" s="5" t="str">
        <f t="shared" si="7"/>
        <v>土</v>
      </c>
      <c r="Q34" s="5" t="str">
        <f t="shared" si="7"/>
        <v>日</v>
      </c>
      <c r="R34" s="5" t="str">
        <f t="shared" si="7"/>
        <v>月</v>
      </c>
      <c r="S34" s="5" t="str">
        <f t="shared" si="7"/>
        <v>火</v>
      </c>
      <c r="T34" s="5" t="str">
        <f t="shared" si="7"/>
        <v>水</v>
      </c>
      <c r="U34" s="5" t="str">
        <f t="shared" si="7"/>
        <v>木</v>
      </c>
      <c r="V34" s="5" t="str">
        <f t="shared" si="7"/>
        <v>金</v>
      </c>
      <c r="W34" s="5" t="str">
        <f t="shared" si="7"/>
        <v>土</v>
      </c>
      <c r="X34" s="5" t="str">
        <f t="shared" si="7"/>
        <v>日</v>
      </c>
      <c r="Y34" s="5" t="str">
        <f t="shared" si="7"/>
        <v>月</v>
      </c>
      <c r="Z34" s="5" t="str">
        <f t="shared" si="7"/>
        <v>火</v>
      </c>
      <c r="AA34" s="5" t="str">
        <f t="shared" si="7"/>
        <v>水</v>
      </c>
      <c r="AB34" s="5" t="str">
        <f t="shared" si="7"/>
        <v>木</v>
      </c>
      <c r="AC34" s="5" t="str">
        <f t="shared" si="7"/>
        <v>金</v>
      </c>
      <c r="AD34" s="5" t="str">
        <f t="shared" si="7"/>
        <v>土</v>
      </c>
      <c r="AE34" s="5" t="str">
        <f t="shared" si="7"/>
        <v>日</v>
      </c>
      <c r="AF34" s="5" t="str">
        <f t="shared" si="7"/>
        <v>月</v>
      </c>
      <c r="AG34" s="5" t="str">
        <f t="shared" si="7"/>
        <v>火</v>
      </c>
      <c r="AH34" s="5" t="str">
        <f t="shared" si="7"/>
        <v>水</v>
      </c>
      <c r="AI34" s="5" t="str">
        <f t="shared" si="7"/>
        <v>木</v>
      </c>
      <c r="AJ34" s="7"/>
      <c r="AK34" s="7"/>
      <c r="AL34" s="7"/>
      <c r="AO34" s="63"/>
      <c r="AP34" s="9"/>
      <c r="AQ34" s="35"/>
      <c r="AR34" s="9"/>
    </row>
    <row r="35" spans="1:44" s="27" customFormat="1" ht="7.5" customHeight="1">
      <c r="A35" s="26"/>
      <c r="E35" s="28">
        <f>IF(ISNA(MATCH(DATE(1988+$B$27,$A$36,E33),休日日付,0))=FALSE,INDEX(休日名称,MATCH(DATE(1988+$B$27,$A$36,E33),休日日付,0),2),"")</f>
      </c>
      <c r="F35" s="28">
        <f>IF(ISNA(MATCH(DATE(1988+$B$27,$A$36,F33),休日日付,0))=FALSE,INDEX(休日名称,MATCH(DATE(1988+$B$27,$A$36,F33),休日日付,0),2),"")</f>
      </c>
      <c r="G35" s="28" t="str">
        <f aca="true" t="shared" si="8" ref="G35:L35">IF(ISNA(MATCH(DATE(1988+$B$27,$A$36,G33),休日日付,0))=FALSE,INDEX(休日名称,MATCH(DATE(1988+$B$27,$A$36,G33),休日日付,0),2),"")</f>
        <v>憲法記念日</v>
      </c>
      <c r="H35" s="28" t="str">
        <f t="shared" si="8"/>
        <v>みどりの日</v>
      </c>
      <c r="I35" s="28" t="str">
        <f t="shared" si="8"/>
        <v>こどもの日</v>
      </c>
      <c r="J35" s="28">
        <f t="shared" si="8"/>
      </c>
      <c r="K35" s="28">
        <f t="shared" si="8"/>
      </c>
      <c r="L35" s="28">
        <f t="shared" si="8"/>
      </c>
      <c r="M35" s="28">
        <f aca="true" t="shared" si="9" ref="M35:AI35">IF(ISNA(MATCH(DATE(1988+$B$27,$A$36,M33),休日日付,0))=FALSE,INDEX(休日名称,MATCH(DATE(1988+$B$27,$A$36,M33),休日日付,0),2),"")</f>
      </c>
      <c r="N35" s="28">
        <f t="shared" si="9"/>
      </c>
      <c r="O35" s="28">
        <f t="shared" si="9"/>
      </c>
      <c r="P35" s="28">
        <f t="shared" si="9"/>
      </c>
      <c r="Q35" s="28">
        <f t="shared" si="9"/>
      </c>
      <c r="R35" s="28">
        <f t="shared" si="9"/>
      </c>
      <c r="S35" s="28">
        <f t="shared" si="9"/>
      </c>
      <c r="T35" s="28">
        <f t="shared" si="9"/>
      </c>
      <c r="U35" s="28">
        <f t="shared" si="9"/>
      </c>
      <c r="V35" s="28">
        <f t="shared" si="9"/>
      </c>
      <c r="W35" s="28">
        <f t="shared" si="9"/>
      </c>
      <c r="X35" s="28">
        <f t="shared" si="9"/>
      </c>
      <c r="Y35" s="28">
        <f t="shared" si="9"/>
      </c>
      <c r="Z35" s="28">
        <f t="shared" si="9"/>
      </c>
      <c r="AA35" s="28">
        <f t="shared" si="9"/>
      </c>
      <c r="AB35" s="28">
        <f t="shared" si="9"/>
      </c>
      <c r="AC35" s="28">
        <f t="shared" si="9"/>
      </c>
      <c r="AD35" s="28">
        <f t="shared" si="9"/>
      </c>
      <c r="AE35" s="28">
        <f t="shared" si="9"/>
      </c>
      <c r="AF35" s="28">
        <f t="shared" si="9"/>
      </c>
      <c r="AG35" s="28">
        <f t="shared" si="9"/>
      </c>
      <c r="AH35" s="28">
        <f t="shared" si="9"/>
      </c>
      <c r="AI35" s="28">
        <f t="shared" si="9"/>
      </c>
      <c r="AO35" s="30"/>
      <c r="AP35" s="29"/>
      <c r="AQ35" s="34"/>
      <c r="AR35" s="29"/>
    </row>
    <row r="36" spans="1:44" s="12" customFormat="1" ht="22.5" customHeight="1">
      <c r="A36" s="123">
        <v>5</v>
      </c>
      <c r="B36" s="37"/>
      <c r="C36" s="37"/>
      <c r="D36" s="37"/>
      <c r="E36" s="125">
        <f>IF(E35&lt;&gt;"",IF(E35&lt;&gt;"創立記念日","",IF($H$9="","",IF(DATE(1988+$F$9,$H$9,$J$9)&gt;DATE(1988+$B$27,$A$36,E33),"",INDEX($E$12:$K$12,1,MATCH(E34,$E$11:$K$11,0))))),IF($H$9="","",IF(DATE(1988+$F$9,$H$9,$J$9)&gt;DATE(1988+$B$27,$A$36,E33),"",INDEX($E$12:$K$12,1,MATCH(E34,$E$11:$K$11,0)))))</f>
        <v>0</v>
      </c>
      <c r="F36" s="125">
        <f>IF(F35&lt;&gt;"",IF(F35&lt;&gt;"創立記念日","",IF($H$9="","",IF(DATE(1988+$F$9,$H$9,$J$9)&gt;DATE(1988+$B$27,$A$36,F33),"",INDEX($E$12:$K$12,1,MATCH(F34,$E$11:$K$11,0))))),IF($H$9="","",IF(DATE(1988+$F$9,$H$9,$J$9)&gt;DATE(1988+$B$27,$A$36,F33),"",INDEX($E$12:$K$12,1,MATCH(F34,$E$11:$K$11,0)))))</f>
        <v>0</v>
      </c>
      <c r="G36" s="125">
        <f aca="true" t="shared" si="10" ref="G36:L36">IF(G35&lt;&gt;"",IF(G35&lt;&gt;"創立記念日","",IF($H$9="","",IF(DATE(1988+$F$9,$H$9,$J$9)&gt;DATE(1988+$B$27,$A$36,G33),"",INDEX($E$12:$K$12,1,MATCH(G34,$E$11:$K$11,0))))),IF($H$9="","",IF(DATE(1988+$F$9,$H$9,$J$9)&gt;DATE(1988+$B$27,$A$36,G33),"",INDEX($E$12:$K$12,1,MATCH(G34,$E$11:$K$11,0)))))</f>
      </c>
      <c r="H36" s="125">
        <f t="shared" si="10"/>
      </c>
      <c r="I36" s="125">
        <f t="shared" si="10"/>
      </c>
      <c r="J36" s="125">
        <f t="shared" si="10"/>
        <v>0</v>
      </c>
      <c r="K36" s="125">
        <f t="shared" si="10"/>
        <v>0</v>
      </c>
      <c r="L36" s="125">
        <f t="shared" si="10"/>
        <v>0</v>
      </c>
      <c r="M36" s="125">
        <f aca="true" t="shared" si="11" ref="M36:AI36">IF(M35&lt;&gt;"",IF(M35&lt;&gt;"創立記念日","",IF($H$9="","",IF(DATE(1988+$F$9,$H$9,$J$9)&gt;DATE(1988+$B$27,$A$36,M33),"",INDEX($E$12:$K$12,1,MATCH(M34,$E$11:$K$11,0))))),IF($H$9="","",IF(DATE(1988+$F$9,$H$9,$J$9)&gt;DATE(1988+$B$27,$A$36,M33),"",INDEX($E$12:$K$12,1,MATCH(M34,$E$11:$K$11,0)))))</f>
        <v>0</v>
      </c>
      <c r="N36" s="125">
        <f t="shared" si="11"/>
        <v>0</v>
      </c>
      <c r="O36" s="125">
        <f t="shared" si="11"/>
        <v>0</v>
      </c>
      <c r="P36" s="125">
        <f t="shared" si="11"/>
        <v>0</v>
      </c>
      <c r="Q36" s="125">
        <f t="shared" si="11"/>
        <v>0</v>
      </c>
      <c r="R36" s="125">
        <f t="shared" si="11"/>
        <v>0</v>
      </c>
      <c r="S36" s="125">
        <f t="shared" si="11"/>
        <v>0</v>
      </c>
      <c r="T36" s="125">
        <f t="shared" si="11"/>
        <v>0</v>
      </c>
      <c r="U36" s="125">
        <f t="shared" si="11"/>
        <v>0</v>
      </c>
      <c r="V36" s="125">
        <f t="shared" si="11"/>
        <v>0</v>
      </c>
      <c r="W36" s="125">
        <f t="shared" si="11"/>
        <v>0</v>
      </c>
      <c r="X36" s="125">
        <f t="shared" si="11"/>
        <v>0</v>
      </c>
      <c r="Y36" s="125">
        <f t="shared" si="11"/>
        <v>0</v>
      </c>
      <c r="Z36" s="125">
        <f t="shared" si="11"/>
        <v>0</v>
      </c>
      <c r="AA36" s="125">
        <f t="shared" si="11"/>
        <v>0</v>
      </c>
      <c r="AB36" s="125">
        <f t="shared" si="11"/>
        <v>0</v>
      </c>
      <c r="AC36" s="125">
        <f t="shared" si="11"/>
        <v>0</v>
      </c>
      <c r="AD36" s="125">
        <f t="shared" si="11"/>
        <v>0</v>
      </c>
      <c r="AE36" s="125">
        <f t="shared" si="11"/>
        <v>0</v>
      </c>
      <c r="AF36" s="125">
        <f t="shared" si="11"/>
        <v>0</v>
      </c>
      <c r="AG36" s="125">
        <f t="shared" si="11"/>
        <v>0</v>
      </c>
      <c r="AH36" s="125">
        <f t="shared" si="11"/>
        <v>0</v>
      </c>
      <c r="AI36" s="125">
        <f t="shared" si="11"/>
        <v>0</v>
      </c>
      <c r="AJ36" s="37"/>
      <c r="AK36" s="37"/>
      <c r="AL36" s="37"/>
      <c r="AM36" s="4"/>
      <c r="AN36" s="4"/>
      <c r="AO36" s="70">
        <f>IF(COUNTIF(B36:AM36,"&gt;0")=0,"",COUNTIF(B36:AM36,"&gt;0"))</f>
      </c>
      <c r="AP36" s="71" t="s">
        <v>3</v>
      </c>
      <c r="AQ36" s="74">
        <f>SUM(B36:AM36)</f>
        <v>0</v>
      </c>
      <c r="AR36" s="71" t="s">
        <v>7</v>
      </c>
    </row>
    <row r="37" spans="1:44" s="8" customFormat="1" ht="11.25">
      <c r="A37" s="24" t="s">
        <v>3</v>
      </c>
      <c r="B37" s="7"/>
      <c r="C37" s="7"/>
      <c r="D37" s="7"/>
      <c r="E37" s="7"/>
      <c r="F37" s="7"/>
      <c r="G37" s="7"/>
      <c r="H37" s="5">
        <v>1</v>
      </c>
      <c r="I37" s="5">
        <f>H37+1</f>
        <v>2</v>
      </c>
      <c r="J37" s="5">
        <f aca="true" t="shared" si="12" ref="J37:AK37">I37+1</f>
        <v>3</v>
      </c>
      <c r="K37" s="5">
        <f t="shared" si="12"/>
        <v>4</v>
      </c>
      <c r="L37" s="5">
        <f t="shared" si="12"/>
        <v>5</v>
      </c>
      <c r="M37" s="5">
        <f t="shared" si="12"/>
        <v>6</v>
      </c>
      <c r="N37" s="5">
        <f t="shared" si="12"/>
        <v>7</v>
      </c>
      <c r="O37" s="5">
        <f t="shared" si="12"/>
        <v>8</v>
      </c>
      <c r="P37" s="5">
        <f t="shared" si="12"/>
        <v>9</v>
      </c>
      <c r="Q37" s="5">
        <f t="shared" si="12"/>
        <v>10</v>
      </c>
      <c r="R37" s="5">
        <f t="shared" si="12"/>
        <v>11</v>
      </c>
      <c r="S37" s="5">
        <f t="shared" si="12"/>
        <v>12</v>
      </c>
      <c r="T37" s="5">
        <f t="shared" si="12"/>
        <v>13</v>
      </c>
      <c r="U37" s="5">
        <f t="shared" si="12"/>
        <v>14</v>
      </c>
      <c r="V37" s="5">
        <f t="shared" si="12"/>
        <v>15</v>
      </c>
      <c r="W37" s="5">
        <f t="shared" si="12"/>
        <v>16</v>
      </c>
      <c r="X37" s="5">
        <f t="shared" si="12"/>
        <v>17</v>
      </c>
      <c r="Y37" s="5">
        <f t="shared" si="12"/>
        <v>18</v>
      </c>
      <c r="Z37" s="5">
        <f t="shared" si="12"/>
        <v>19</v>
      </c>
      <c r="AA37" s="5">
        <f t="shared" si="12"/>
        <v>20</v>
      </c>
      <c r="AB37" s="5">
        <f t="shared" si="12"/>
        <v>21</v>
      </c>
      <c r="AC37" s="5">
        <f t="shared" si="12"/>
        <v>22</v>
      </c>
      <c r="AD37" s="5">
        <f t="shared" si="12"/>
        <v>23</v>
      </c>
      <c r="AE37" s="5">
        <f t="shared" si="12"/>
        <v>24</v>
      </c>
      <c r="AF37" s="5">
        <f t="shared" si="12"/>
        <v>25</v>
      </c>
      <c r="AG37" s="5">
        <f t="shared" si="12"/>
        <v>26</v>
      </c>
      <c r="AH37" s="5">
        <f t="shared" si="12"/>
        <v>27</v>
      </c>
      <c r="AI37" s="5">
        <f t="shared" si="12"/>
        <v>28</v>
      </c>
      <c r="AJ37" s="5">
        <f t="shared" si="12"/>
        <v>29</v>
      </c>
      <c r="AK37" s="5">
        <f t="shared" si="12"/>
        <v>30</v>
      </c>
      <c r="AL37" s="7"/>
      <c r="AO37" s="259" t="s">
        <v>63</v>
      </c>
      <c r="AP37" s="260"/>
      <c r="AQ37" s="259" t="s">
        <v>2</v>
      </c>
      <c r="AR37" s="260"/>
    </row>
    <row r="38" spans="1:44" s="3" customFormat="1" ht="11.25">
      <c r="A38" s="25" t="s">
        <v>9</v>
      </c>
      <c r="B38" s="7"/>
      <c r="C38" s="7"/>
      <c r="D38" s="7"/>
      <c r="E38" s="7"/>
      <c r="F38" s="7"/>
      <c r="G38" s="7"/>
      <c r="H38" s="5" t="str">
        <f>CHOOSE(WEEKDAY(DATE(1988+$B$27,$A$40,H37),1),"日","月","火","水","木","金","土")</f>
        <v>金</v>
      </c>
      <c r="I38" s="5" t="str">
        <f>CHOOSE(WEEKDAY(DATE(1988+$B$27,$A$40,I37),1),"日","月","火","水","木","金","土")</f>
        <v>土</v>
      </c>
      <c r="J38" s="5" t="str">
        <f aca="true" t="shared" si="13" ref="J38:AK38">CHOOSE(WEEKDAY(DATE(1988+$B$27,$A$40,J37),1),"日","月","火","水","木","金","土")</f>
        <v>日</v>
      </c>
      <c r="K38" s="5" t="str">
        <f t="shared" si="13"/>
        <v>月</v>
      </c>
      <c r="L38" s="5" t="str">
        <f t="shared" si="13"/>
        <v>火</v>
      </c>
      <c r="M38" s="5" t="str">
        <f t="shared" si="13"/>
        <v>水</v>
      </c>
      <c r="N38" s="5" t="str">
        <f t="shared" si="13"/>
        <v>木</v>
      </c>
      <c r="O38" s="5" t="str">
        <f t="shared" si="13"/>
        <v>金</v>
      </c>
      <c r="P38" s="5" t="str">
        <f t="shared" si="13"/>
        <v>土</v>
      </c>
      <c r="Q38" s="5" t="str">
        <f t="shared" si="13"/>
        <v>日</v>
      </c>
      <c r="R38" s="5" t="str">
        <f t="shared" si="13"/>
        <v>月</v>
      </c>
      <c r="S38" s="5" t="str">
        <f t="shared" si="13"/>
        <v>火</v>
      </c>
      <c r="T38" s="5" t="str">
        <f t="shared" si="13"/>
        <v>水</v>
      </c>
      <c r="U38" s="5" t="str">
        <f t="shared" si="13"/>
        <v>木</v>
      </c>
      <c r="V38" s="5" t="str">
        <f t="shared" si="13"/>
        <v>金</v>
      </c>
      <c r="W38" s="5" t="str">
        <f t="shared" si="13"/>
        <v>土</v>
      </c>
      <c r="X38" s="5" t="str">
        <f t="shared" si="13"/>
        <v>日</v>
      </c>
      <c r="Y38" s="5" t="str">
        <f t="shared" si="13"/>
        <v>月</v>
      </c>
      <c r="Z38" s="5" t="str">
        <f t="shared" si="13"/>
        <v>火</v>
      </c>
      <c r="AA38" s="5" t="str">
        <f t="shared" si="13"/>
        <v>水</v>
      </c>
      <c r="AB38" s="5" t="str">
        <f t="shared" si="13"/>
        <v>木</v>
      </c>
      <c r="AC38" s="5" t="str">
        <f t="shared" si="13"/>
        <v>金</v>
      </c>
      <c r="AD38" s="5" t="str">
        <f t="shared" si="13"/>
        <v>土</v>
      </c>
      <c r="AE38" s="5" t="str">
        <f t="shared" si="13"/>
        <v>日</v>
      </c>
      <c r="AF38" s="5" t="str">
        <f t="shared" si="13"/>
        <v>月</v>
      </c>
      <c r="AG38" s="5" t="str">
        <f t="shared" si="13"/>
        <v>火</v>
      </c>
      <c r="AH38" s="5" t="str">
        <f t="shared" si="13"/>
        <v>水</v>
      </c>
      <c r="AI38" s="5" t="str">
        <f t="shared" si="13"/>
        <v>木</v>
      </c>
      <c r="AJ38" s="5" t="str">
        <f t="shared" si="13"/>
        <v>金</v>
      </c>
      <c r="AK38" s="5" t="str">
        <f t="shared" si="13"/>
        <v>土</v>
      </c>
      <c r="AL38" s="7"/>
      <c r="AO38" s="63"/>
      <c r="AP38" s="9"/>
      <c r="AQ38" s="55"/>
      <c r="AR38" s="10"/>
    </row>
    <row r="39" spans="1:44" s="27" customFormat="1" ht="7.5" customHeight="1">
      <c r="A39" s="26"/>
      <c r="H39" s="28">
        <f>IF(ISNA(MATCH(DATE(1988+$B$27,$A$40,H37),休日日付,0))=FALSE,INDEX(休日名称,MATCH(DATE(1988+$B$27,$A$40,H37),休日日付,0),2),"")</f>
      </c>
      <c r="I39" s="28">
        <f>IF(ISNA(MATCH(DATE(1988+$B$27,$A$40,I37),休日日付,0))=FALSE,INDEX(休日名称,MATCH(DATE(1988+$B$27,$A$40,I37),休日日付,0),2),"")</f>
      </c>
      <c r="J39" s="28">
        <f aca="true" t="shared" si="14" ref="J39:AK39">IF(ISNA(MATCH(DATE(1988+$B$27,$A$40,J37),休日日付,0))=FALSE,INDEX(休日名称,MATCH(DATE(1988+$B$27,$A$40,J37),休日日付,0),2),"")</f>
      </c>
      <c r="K39" s="28">
        <f t="shared" si="14"/>
      </c>
      <c r="L39" s="28">
        <f t="shared" si="14"/>
      </c>
      <c r="M39" s="28">
        <f t="shared" si="14"/>
      </c>
      <c r="N39" s="28">
        <f t="shared" si="14"/>
      </c>
      <c r="O39" s="28">
        <f t="shared" si="14"/>
      </c>
      <c r="P39" s="28">
        <f t="shared" si="14"/>
      </c>
      <c r="Q39" s="28">
        <f t="shared" si="14"/>
      </c>
      <c r="R39" s="28">
        <f t="shared" si="14"/>
      </c>
      <c r="S39" s="28">
        <f t="shared" si="14"/>
      </c>
      <c r="T39" s="28">
        <f t="shared" si="14"/>
      </c>
      <c r="U39" s="28">
        <f t="shared" si="14"/>
      </c>
      <c r="V39" s="28">
        <f t="shared" si="14"/>
      </c>
      <c r="W39" s="28">
        <f t="shared" si="14"/>
      </c>
      <c r="X39" s="28">
        <f t="shared" si="14"/>
      </c>
      <c r="Y39" s="28" t="str">
        <f t="shared" si="14"/>
        <v>創立記念日</v>
      </c>
      <c r="Z39" s="28">
        <f t="shared" si="14"/>
      </c>
      <c r="AA39" s="28">
        <f t="shared" si="14"/>
      </c>
      <c r="AB39" s="28">
        <f t="shared" si="14"/>
      </c>
      <c r="AC39" s="28">
        <f t="shared" si="14"/>
      </c>
      <c r="AD39" s="28">
        <f t="shared" si="14"/>
      </c>
      <c r="AE39" s="28">
        <f t="shared" si="14"/>
      </c>
      <c r="AF39" s="28">
        <f t="shared" si="14"/>
      </c>
      <c r="AG39" s="28">
        <f t="shared" si="14"/>
      </c>
      <c r="AH39" s="28">
        <f t="shared" si="14"/>
      </c>
      <c r="AI39" s="28">
        <f t="shared" si="14"/>
      </c>
      <c r="AJ39" s="28">
        <f t="shared" si="14"/>
      </c>
      <c r="AK39" s="28">
        <f t="shared" si="14"/>
      </c>
      <c r="AO39" s="30"/>
      <c r="AP39" s="29"/>
      <c r="AQ39" s="56"/>
      <c r="AR39" s="29"/>
    </row>
    <row r="40" spans="1:44" s="12" customFormat="1" ht="22.5" customHeight="1">
      <c r="A40" s="123">
        <v>6</v>
      </c>
      <c r="B40" s="37"/>
      <c r="C40" s="37"/>
      <c r="D40" s="37"/>
      <c r="E40" s="37"/>
      <c r="F40" s="37"/>
      <c r="G40" s="37"/>
      <c r="H40" s="125">
        <f>IF(H39&lt;&gt;"",IF(H39&lt;&gt;"創立記念日","",IF($H$9="","",IF(DATE(1988+$F$9,$H$9,$J$9)&gt;DATE(1988+$B$27,$A$40,H37),"",INDEX($E$12:$K$12,1,MATCH(H38,$E$11:$K$11,0))))),IF($H$9="","",IF(DATE(1988+$F$9,$H$9,$J$9)&gt;DATE(1988+$B$27,$A$40,H37),"",INDEX($E$12:$K$12,1,MATCH(H38,$E$11:$K$11,0)))))</f>
        <v>0</v>
      </c>
      <c r="I40" s="125">
        <f>IF(I39&lt;&gt;"",IF(I39&lt;&gt;"創立記念日","",IF($H$9="","",IF(DATE(1988+$F$9,$H$9,$J$9)&gt;DATE(1988+$B$27,$A$40,I37),"",INDEX($E$12:$K$12,1,MATCH(I38,$E$11:$K$11,0))))),IF($H$9="","",IF(DATE(1988+$F$9,$H$9,$J$9)&gt;DATE(1988+$B$27,$A$40,I37),"",INDEX($E$12:$K$12,1,MATCH(I38,$E$11:$K$11,0)))))</f>
        <v>0</v>
      </c>
      <c r="J40" s="125">
        <f aca="true" t="shared" si="15" ref="J40:AK40">IF(J39&lt;&gt;"",IF(J39&lt;&gt;"創立記念日","",IF($H$9="","",IF(DATE(1988+$F$9,$H$9,$J$9)&gt;DATE(1988+$B$27,$A$40,J37),"",INDEX($E$12:$K$12,1,MATCH(J38,$E$11:$K$11,0))))),IF($H$9="","",IF(DATE(1988+$F$9,$H$9,$J$9)&gt;DATE(1988+$B$27,$A$40,J37),"",INDEX($E$12:$K$12,1,MATCH(J38,$E$11:$K$11,0)))))</f>
        <v>0</v>
      </c>
      <c r="K40" s="125">
        <f t="shared" si="15"/>
        <v>0</v>
      </c>
      <c r="L40" s="125">
        <f t="shared" si="15"/>
        <v>0</v>
      </c>
      <c r="M40" s="125">
        <f t="shared" si="15"/>
        <v>0</v>
      </c>
      <c r="N40" s="125">
        <f t="shared" si="15"/>
        <v>0</v>
      </c>
      <c r="O40" s="125">
        <f t="shared" si="15"/>
        <v>0</v>
      </c>
      <c r="P40" s="125">
        <f t="shared" si="15"/>
        <v>0</v>
      </c>
      <c r="Q40" s="125">
        <f t="shared" si="15"/>
        <v>0</v>
      </c>
      <c r="R40" s="125">
        <f t="shared" si="15"/>
        <v>0</v>
      </c>
      <c r="S40" s="125">
        <f t="shared" si="15"/>
        <v>0</v>
      </c>
      <c r="T40" s="125">
        <f t="shared" si="15"/>
        <v>0</v>
      </c>
      <c r="U40" s="125">
        <f t="shared" si="15"/>
        <v>0</v>
      </c>
      <c r="V40" s="125">
        <f t="shared" si="15"/>
        <v>0</v>
      </c>
      <c r="W40" s="125">
        <f t="shared" si="15"/>
        <v>0</v>
      </c>
      <c r="X40" s="125">
        <f t="shared" si="15"/>
        <v>0</v>
      </c>
      <c r="Y40" s="125">
        <f t="shared" si="15"/>
        <v>0</v>
      </c>
      <c r="Z40" s="125">
        <f t="shared" si="15"/>
        <v>0</v>
      </c>
      <c r="AA40" s="125">
        <f t="shared" si="15"/>
        <v>0</v>
      </c>
      <c r="AB40" s="125">
        <f t="shared" si="15"/>
        <v>0</v>
      </c>
      <c r="AC40" s="125">
        <f t="shared" si="15"/>
        <v>0</v>
      </c>
      <c r="AD40" s="125">
        <f t="shared" si="15"/>
        <v>0</v>
      </c>
      <c r="AE40" s="125">
        <f t="shared" si="15"/>
        <v>0</v>
      </c>
      <c r="AF40" s="125">
        <f t="shared" si="15"/>
        <v>0</v>
      </c>
      <c r="AG40" s="125">
        <f t="shared" si="15"/>
        <v>0</v>
      </c>
      <c r="AH40" s="125">
        <f t="shared" si="15"/>
        <v>0</v>
      </c>
      <c r="AI40" s="125">
        <f t="shared" si="15"/>
        <v>0</v>
      </c>
      <c r="AJ40" s="125">
        <f t="shared" si="15"/>
        <v>0</v>
      </c>
      <c r="AK40" s="125">
        <f t="shared" si="15"/>
        <v>0</v>
      </c>
      <c r="AL40" s="38"/>
      <c r="AM40" s="4"/>
      <c r="AN40" s="4"/>
      <c r="AO40" s="68">
        <f>IF(COUNTIF(B40:AM40,"&gt;0")=0,"",COUNTIF(B40:AM40,"&gt;0"))</f>
      </c>
      <c r="AP40" s="11" t="s">
        <v>3</v>
      </c>
      <c r="AQ40" s="73">
        <f>SUM(B40:AM40)</f>
        <v>0</v>
      </c>
      <c r="AR40" s="11" t="s">
        <v>7</v>
      </c>
    </row>
    <row r="41" spans="1:44" s="8" customFormat="1" ht="11.25">
      <c r="A41" s="24" t="s">
        <v>3</v>
      </c>
      <c r="B41" s="7"/>
      <c r="C41" s="5">
        <v>1</v>
      </c>
      <c r="D41" s="5">
        <f>C41+1</f>
        <v>2</v>
      </c>
      <c r="E41" s="5">
        <f aca="true" t="shared" si="16" ref="E41:AG41">D41+1</f>
        <v>3</v>
      </c>
      <c r="F41" s="5">
        <f t="shared" si="16"/>
        <v>4</v>
      </c>
      <c r="G41" s="5">
        <f t="shared" si="16"/>
        <v>5</v>
      </c>
      <c r="H41" s="5">
        <f t="shared" si="16"/>
        <v>6</v>
      </c>
      <c r="I41" s="5">
        <f t="shared" si="16"/>
        <v>7</v>
      </c>
      <c r="J41" s="5">
        <f t="shared" si="16"/>
        <v>8</v>
      </c>
      <c r="K41" s="5">
        <f t="shared" si="16"/>
        <v>9</v>
      </c>
      <c r="L41" s="5">
        <f t="shared" si="16"/>
        <v>10</v>
      </c>
      <c r="M41" s="5">
        <f t="shared" si="16"/>
        <v>11</v>
      </c>
      <c r="N41" s="5">
        <f t="shared" si="16"/>
        <v>12</v>
      </c>
      <c r="O41" s="5">
        <f t="shared" si="16"/>
        <v>13</v>
      </c>
      <c r="P41" s="5">
        <f t="shared" si="16"/>
        <v>14</v>
      </c>
      <c r="Q41" s="5">
        <f t="shared" si="16"/>
        <v>15</v>
      </c>
      <c r="R41" s="5">
        <f t="shared" si="16"/>
        <v>16</v>
      </c>
      <c r="S41" s="5">
        <f t="shared" si="16"/>
        <v>17</v>
      </c>
      <c r="T41" s="5">
        <f t="shared" si="16"/>
        <v>18</v>
      </c>
      <c r="U41" s="5">
        <f t="shared" si="16"/>
        <v>19</v>
      </c>
      <c r="V41" s="5">
        <f t="shared" si="16"/>
        <v>20</v>
      </c>
      <c r="W41" s="5">
        <f t="shared" si="16"/>
        <v>21</v>
      </c>
      <c r="X41" s="5">
        <f t="shared" si="16"/>
        <v>22</v>
      </c>
      <c r="Y41" s="5">
        <f t="shared" si="16"/>
        <v>23</v>
      </c>
      <c r="Z41" s="5">
        <f t="shared" si="16"/>
        <v>24</v>
      </c>
      <c r="AA41" s="5">
        <f t="shared" si="16"/>
        <v>25</v>
      </c>
      <c r="AB41" s="5">
        <f t="shared" si="16"/>
        <v>26</v>
      </c>
      <c r="AC41" s="5">
        <f t="shared" si="16"/>
        <v>27</v>
      </c>
      <c r="AD41" s="5">
        <f t="shared" si="16"/>
        <v>28</v>
      </c>
      <c r="AE41" s="5">
        <f t="shared" si="16"/>
        <v>29</v>
      </c>
      <c r="AF41" s="5">
        <f t="shared" si="16"/>
        <v>30</v>
      </c>
      <c r="AG41" s="5">
        <f t="shared" si="16"/>
        <v>31</v>
      </c>
      <c r="AH41" s="7"/>
      <c r="AI41" s="7"/>
      <c r="AJ41" s="7"/>
      <c r="AK41" s="7"/>
      <c r="AL41" s="7"/>
      <c r="AO41" s="262" t="s">
        <v>64</v>
      </c>
      <c r="AP41" s="249"/>
      <c r="AQ41" s="248" t="s">
        <v>2</v>
      </c>
      <c r="AR41" s="249"/>
    </row>
    <row r="42" spans="1:44" s="3" customFormat="1" ht="11.25">
      <c r="A42" s="25" t="s">
        <v>9</v>
      </c>
      <c r="B42" s="7"/>
      <c r="C42" s="5" t="str">
        <f>CHOOSE(WEEKDAY(DATE(1988+$B$27,$A$44,C41),1),"日","月","火","水","木","金","土")</f>
        <v>日</v>
      </c>
      <c r="D42" s="5" t="str">
        <f>CHOOSE(WEEKDAY(DATE(1988+$B$27,$A$44,D41),1),"日","月","火","水","木","金","土")</f>
        <v>月</v>
      </c>
      <c r="E42" s="5" t="str">
        <f aca="true" t="shared" si="17" ref="E42:AG42">CHOOSE(WEEKDAY(DATE(1988+$B$27,$A$44,E41),1),"日","月","火","水","木","金","土")</f>
        <v>火</v>
      </c>
      <c r="F42" s="5" t="str">
        <f t="shared" si="17"/>
        <v>水</v>
      </c>
      <c r="G42" s="5" t="str">
        <f t="shared" si="17"/>
        <v>木</v>
      </c>
      <c r="H42" s="5" t="str">
        <f t="shared" si="17"/>
        <v>金</v>
      </c>
      <c r="I42" s="5" t="str">
        <f t="shared" si="17"/>
        <v>土</v>
      </c>
      <c r="J42" s="5" t="str">
        <f t="shared" si="17"/>
        <v>日</v>
      </c>
      <c r="K42" s="5" t="str">
        <f t="shared" si="17"/>
        <v>月</v>
      </c>
      <c r="L42" s="5" t="str">
        <f t="shared" si="17"/>
        <v>火</v>
      </c>
      <c r="M42" s="5" t="str">
        <f t="shared" si="17"/>
        <v>水</v>
      </c>
      <c r="N42" s="5" t="str">
        <f t="shared" si="17"/>
        <v>木</v>
      </c>
      <c r="O42" s="5" t="str">
        <f t="shared" si="17"/>
        <v>金</v>
      </c>
      <c r="P42" s="5" t="str">
        <f t="shared" si="17"/>
        <v>土</v>
      </c>
      <c r="Q42" s="5" t="str">
        <f t="shared" si="17"/>
        <v>日</v>
      </c>
      <c r="R42" s="5" t="str">
        <f t="shared" si="17"/>
        <v>月</v>
      </c>
      <c r="S42" s="5" t="str">
        <f t="shared" si="17"/>
        <v>火</v>
      </c>
      <c r="T42" s="5" t="str">
        <f t="shared" si="17"/>
        <v>水</v>
      </c>
      <c r="U42" s="5" t="str">
        <f t="shared" si="17"/>
        <v>木</v>
      </c>
      <c r="V42" s="5" t="str">
        <f t="shared" si="17"/>
        <v>金</v>
      </c>
      <c r="W42" s="5" t="str">
        <f t="shared" si="17"/>
        <v>土</v>
      </c>
      <c r="X42" s="5" t="str">
        <f t="shared" si="17"/>
        <v>日</v>
      </c>
      <c r="Y42" s="5" t="str">
        <f t="shared" si="17"/>
        <v>月</v>
      </c>
      <c r="Z42" s="5" t="str">
        <f t="shared" si="17"/>
        <v>火</v>
      </c>
      <c r="AA42" s="5" t="str">
        <f t="shared" si="17"/>
        <v>水</v>
      </c>
      <c r="AB42" s="5" t="str">
        <f t="shared" si="17"/>
        <v>木</v>
      </c>
      <c r="AC42" s="5" t="str">
        <f t="shared" si="17"/>
        <v>金</v>
      </c>
      <c r="AD42" s="5" t="str">
        <f t="shared" si="17"/>
        <v>土</v>
      </c>
      <c r="AE42" s="5" t="str">
        <f t="shared" si="17"/>
        <v>日</v>
      </c>
      <c r="AF42" s="5" t="str">
        <f t="shared" si="17"/>
        <v>月</v>
      </c>
      <c r="AG42" s="5" t="str">
        <f t="shared" si="17"/>
        <v>火</v>
      </c>
      <c r="AH42" s="7"/>
      <c r="AI42" s="7"/>
      <c r="AJ42" s="7"/>
      <c r="AK42" s="7"/>
      <c r="AL42" s="7"/>
      <c r="AO42" s="63"/>
      <c r="AP42" s="9"/>
      <c r="AQ42" s="35"/>
      <c r="AR42" s="9"/>
    </row>
    <row r="43" spans="1:44" s="27" customFormat="1" ht="7.5" customHeight="1">
      <c r="A43" s="26"/>
      <c r="C43" s="28">
        <f>IF(ISNA(MATCH(DATE(1988+$B$27,$A$44,C41),休日日付,0))=FALSE,INDEX(休日名称,MATCH(DATE(1988+$B$27,$A$44,C41),休日日付,0),2),"")</f>
      </c>
      <c r="D43" s="28">
        <f>IF(ISNA(MATCH(DATE(1988+$B$27,$A$44,D41),休日日付,0))=FALSE,INDEX(休日名称,MATCH(DATE(1988+$B$27,$A$44,D41),休日日付,0),2),"")</f>
      </c>
      <c r="E43" s="28">
        <f aca="true" t="shared" si="18" ref="E43:AG43">IF(ISNA(MATCH(DATE(1988+$B$27,$A$44,E41),休日日付,0))=FALSE,INDEX(休日名称,MATCH(DATE(1988+$B$27,$A$44,E41),休日日付,0),2),"")</f>
      </c>
      <c r="F43" s="28">
        <f t="shared" si="18"/>
      </c>
      <c r="G43" s="28">
        <f t="shared" si="18"/>
      </c>
      <c r="H43" s="28">
        <f t="shared" si="18"/>
      </c>
      <c r="I43" s="28">
        <f t="shared" si="18"/>
      </c>
      <c r="J43" s="28">
        <f t="shared" si="18"/>
      </c>
      <c r="K43" s="28">
        <f t="shared" si="18"/>
      </c>
      <c r="L43" s="28">
        <f t="shared" si="18"/>
      </c>
      <c r="M43" s="28">
        <f t="shared" si="18"/>
      </c>
      <c r="N43" s="28">
        <f t="shared" si="18"/>
      </c>
      <c r="O43" s="28">
        <f t="shared" si="18"/>
      </c>
      <c r="P43" s="28">
        <f t="shared" si="18"/>
      </c>
      <c r="Q43" s="28">
        <f t="shared" si="18"/>
      </c>
      <c r="R43" s="28" t="str">
        <f t="shared" si="18"/>
        <v>海の日</v>
      </c>
      <c r="S43" s="28">
        <f t="shared" si="18"/>
      </c>
      <c r="T43" s="28">
        <f t="shared" si="18"/>
      </c>
      <c r="U43" s="28">
        <f t="shared" si="18"/>
      </c>
      <c r="V43" s="28">
        <f t="shared" si="18"/>
      </c>
      <c r="W43" s="28">
        <f t="shared" si="18"/>
      </c>
      <c r="X43" s="28">
        <f t="shared" si="18"/>
      </c>
      <c r="Y43" s="28">
        <f t="shared" si="18"/>
      </c>
      <c r="Z43" s="28">
        <f t="shared" si="18"/>
      </c>
      <c r="AA43" s="28">
        <f t="shared" si="18"/>
      </c>
      <c r="AB43" s="28">
        <f t="shared" si="18"/>
      </c>
      <c r="AC43" s="28">
        <f t="shared" si="18"/>
      </c>
      <c r="AD43" s="28">
        <f t="shared" si="18"/>
      </c>
      <c r="AE43" s="28">
        <f t="shared" si="18"/>
      </c>
      <c r="AF43" s="28">
        <f t="shared" si="18"/>
      </c>
      <c r="AG43" s="28">
        <f t="shared" si="18"/>
      </c>
      <c r="AO43" s="30"/>
      <c r="AP43" s="29"/>
      <c r="AQ43" s="34"/>
      <c r="AR43" s="29"/>
    </row>
    <row r="44" spans="1:44" s="12" customFormat="1" ht="22.5" customHeight="1">
      <c r="A44" s="123">
        <v>7</v>
      </c>
      <c r="B44" s="37"/>
      <c r="C44" s="125">
        <f>IF(C43&lt;&gt;"",IF(C43&lt;&gt;"創立記念日","",IF($H$9="","",IF(DATE(1988+$F$9,$H$9,$J$9)&gt;DATE(1988+$B$27,$A$44,C41),"",INDEX($E$12:$K$12,1,MATCH(C42,$E$11:$K$11,0))))),IF($H$9="","",IF(DATE(1988+$F$9,$H$9,$J$9)&gt;DATE(1988+$B$27,$A$44,C41),"",INDEX($E$12:$K$12,1,MATCH(C42,$E$11:$K$11,0)))))</f>
        <v>0</v>
      </c>
      <c r="D44" s="125">
        <f>IF(D43&lt;&gt;"",IF(D43&lt;&gt;"創立記念日","",IF($H$9="","",IF(DATE(1988+$F$9,$H$9,$J$9)&gt;DATE(1988+$B$27,$A$44,D41),"",INDEX($E$12:$K$12,1,MATCH(D42,$E$11:$K$11,0))))),IF($H$9="","",IF(DATE(1988+$F$9,$H$9,$J$9)&gt;DATE(1988+$B$27,$A$44,D41),"",INDEX($E$12:$K$12,1,MATCH(D42,$E$11:$K$11,0)))))</f>
        <v>0</v>
      </c>
      <c r="E44" s="125">
        <f aca="true" t="shared" si="19" ref="E44:AG44">IF(E43&lt;&gt;"",IF(E43&lt;&gt;"創立記念日","",IF($H$9="","",IF(DATE(1988+$F$9,$H$9,$J$9)&gt;DATE(1988+$B$27,$A$44,E41),"",INDEX($E$12:$K$12,1,MATCH(E42,$E$11:$K$11,0))))),IF($H$9="","",IF(DATE(1988+$F$9,$H$9,$J$9)&gt;DATE(1988+$B$27,$A$44,E41),"",INDEX($E$12:$K$12,1,MATCH(E42,$E$11:$K$11,0)))))</f>
        <v>0</v>
      </c>
      <c r="F44" s="125">
        <f t="shared" si="19"/>
        <v>0</v>
      </c>
      <c r="G44" s="125">
        <f t="shared" si="19"/>
        <v>0</v>
      </c>
      <c r="H44" s="125">
        <f t="shared" si="19"/>
        <v>0</v>
      </c>
      <c r="I44" s="125">
        <f t="shared" si="19"/>
        <v>0</v>
      </c>
      <c r="J44" s="125">
        <f t="shared" si="19"/>
        <v>0</v>
      </c>
      <c r="K44" s="125">
        <f t="shared" si="19"/>
        <v>0</v>
      </c>
      <c r="L44" s="125">
        <f t="shared" si="19"/>
        <v>0</v>
      </c>
      <c r="M44" s="125">
        <f t="shared" si="19"/>
        <v>0</v>
      </c>
      <c r="N44" s="125">
        <f t="shared" si="19"/>
        <v>0</v>
      </c>
      <c r="O44" s="125">
        <f t="shared" si="19"/>
        <v>0</v>
      </c>
      <c r="P44" s="125">
        <f t="shared" si="19"/>
        <v>0</v>
      </c>
      <c r="Q44" s="125">
        <f t="shared" si="19"/>
        <v>0</v>
      </c>
      <c r="R44" s="125">
        <f t="shared" si="19"/>
      </c>
      <c r="S44" s="125">
        <f t="shared" si="19"/>
        <v>0</v>
      </c>
      <c r="T44" s="125">
        <f t="shared" si="19"/>
        <v>0</v>
      </c>
      <c r="U44" s="125">
        <f t="shared" si="19"/>
        <v>0</v>
      </c>
      <c r="V44" s="125">
        <f t="shared" si="19"/>
        <v>0</v>
      </c>
      <c r="W44" s="125">
        <f t="shared" si="19"/>
        <v>0</v>
      </c>
      <c r="X44" s="125">
        <f t="shared" si="19"/>
        <v>0</v>
      </c>
      <c r="Y44" s="125">
        <f t="shared" si="19"/>
        <v>0</v>
      </c>
      <c r="Z44" s="125">
        <f t="shared" si="19"/>
        <v>0</v>
      </c>
      <c r="AA44" s="125">
        <f t="shared" si="19"/>
        <v>0</v>
      </c>
      <c r="AB44" s="125">
        <f t="shared" si="19"/>
        <v>0</v>
      </c>
      <c r="AC44" s="125">
        <f t="shared" si="19"/>
        <v>0</v>
      </c>
      <c r="AD44" s="125">
        <f t="shared" si="19"/>
        <v>0</v>
      </c>
      <c r="AE44" s="125">
        <f t="shared" si="19"/>
        <v>0</v>
      </c>
      <c r="AF44" s="125">
        <f t="shared" si="19"/>
        <v>0</v>
      </c>
      <c r="AG44" s="125">
        <f t="shared" si="19"/>
        <v>0</v>
      </c>
      <c r="AH44" s="37"/>
      <c r="AI44" s="37"/>
      <c r="AJ44" s="37"/>
      <c r="AK44" s="37"/>
      <c r="AL44" s="37"/>
      <c r="AM44" s="4"/>
      <c r="AN44" s="4"/>
      <c r="AO44" s="70">
        <f>IF(COUNTIF(B44:AM44,"&gt;0")=0,"",COUNTIF(B44:AM44,"&gt;0"))</f>
      </c>
      <c r="AP44" s="71" t="s">
        <v>3</v>
      </c>
      <c r="AQ44" s="74">
        <f>SUM(B44:AM44)</f>
        <v>0</v>
      </c>
      <c r="AR44" s="71" t="s">
        <v>7</v>
      </c>
    </row>
    <row r="45" spans="1:44" s="8" customFormat="1" ht="11.25">
      <c r="A45" s="24" t="s">
        <v>3</v>
      </c>
      <c r="B45" s="7"/>
      <c r="C45" s="7"/>
      <c r="D45" s="7"/>
      <c r="E45" s="7"/>
      <c r="F45" s="5">
        <v>1</v>
      </c>
      <c r="G45" s="5">
        <f>F45+1</f>
        <v>2</v>
      </c>
      <c r="H45" s="5">
        <f aca="true" t="shared" si="20" ref="H45:U45">G45+1</f>
        <v>3</v>
      </c>
      <c r="I45" s="5">
        <f t="shared" si="20"/>
        <v>4</v>
      </c>
      <c r="J45" s="5">
        <f t="shared" si="20"/>
        <v>5</v>
      </c>
      <c r="K45" s="5">
        <f t="shared" si="20"/>
        <v>6</v>
      </c>
      <c r="L45" s="5">
        <f t="shared" si="20"/>
        <v>7</v>
      </c>
      <c r="M45" s="5">
        <f t="shared" si="20"/>
        <v>8</v>
      </c>
      <c r="N45" s="5">
        <f t="shared" si="20"/>
        <v>9</v>
      </c>
      <c r="O45" s="5">
        <f t="shared" si="20"/>
        <v>10</v>
      </c>
      <c r="P45" s="5">
        <f t="shared" si="20"/>
        <v>11</v>
      </c>
      <c r="Q45" s="5">
        <f t="shared" si="20"/>
        <v>12</v>
      </c>
      <c r="R45" s="5">
        <f t="shared" si="20"/>
        <v>13</v>
      </c>
      <c r="S45" s="5">
        <f t="shared" si="20"/>
        <v>14</v>
      </c>
      <c r="T45" s="5">
        <f t="shared" si="20"/>
        <v>15</v>
      </c>
      <c r="U45" s="5">
        <f t="shared" si="20"/>
        <v>16</v>
      </c>
      <c r="V45" s="5">
        <f>U45+1</f>
        <v>17</v>
      </c>
      <c r="W45" s="5">
        <f aca="true" t="shared" si="21" ref="W45:AJ45">V45+1</f>
        <v>18</v>
      </c>
      <c r="X45" s="5">
        <f t="shared" si="21"/>
        <v>19</v>
      </c>
      <c r="Y45" s="5">
        <f t="shared" si="21"/>
        <v>20</v>
      </c>
      <c r="Z45" s="5">
        <f t="shared" si="21"/>
        <v>21</v>
      </c>
      <c r="AA45" s="5">
        <f t="shared" si="21"/>
        <v>22</v>
      </c>
      <c r="AB45" s="5">
        <f t="shared" si="21"/>
        <v>23</v>
      </c>
      <c r="AC45" s="5">
        <f t="shared" si="21"/>
        <v>24</v>
      </c>
      <c r="AD45" s="5">
        <f t="shared" si="21"/>
        <v>25</v>
      </c>
      <c r="AE45" s="5">
        <f t="shared" si="21"/>
        <v>26</v>
      </c>
      <c r="AF45" s="5">
        <f t="shared" si="21"/>
        <v>27</v>
      </c>
      <c r="AG45" s="5">
        <f t="shared" si="21"/>
        <v>28</v>
      </c>
      <c r="AH45" s="5">
        <f t="shared" si="21"/>
        <v>29</v>
      </c>
      <c r="AI45" s="5">
        <f t="shared" si="21"/>
        <v>30</v>
      </c>
      <c r="AJ45" s="5">
        <f t="shared" si="21"/>
        <v>31</v>
      </c>
      <c r="AK45" s="7"/>
      <c r="AL45" s="7"/>
      <c r="AO45" s="259" t="s">
        <v>65</v>
      </c>
      <c r="AP45" s="260"/>
      <c r="AQ45" s="259" t="s">
        <v>2</v>
      </c>
      <c r="AR45" s="260"/>
    </row>
    <row r="46" spans="1:44" s="3" customFormat="1" ht="11.25">
      <c r="A46" s="25" t="s">
        <v>9</v>
      </c>
      <c r="B46" s="7"/>
      <c r="C46" s="7"/>
      <c r="D46" s="7"/>
      <c r="E46" s="7"/>
      <c r="F46" s="5" t="str">
        <f>CHOOSE(WEEKDAY(DATE(1988+$B$27,$A$48,F45),1),"日","月","火","水","木","金","土")</f>
        <v>水</v>
      </c>
      <c r="G46" s="5" t="str">
        <f>CHOOSE(WEEKDAY(DATE(1988+$B$27,$A$48,G45),1),"日","月","火","水","木","金","土")</f>
        <v>木</v>
      </c>
      <c r="H46" s="5" t="str">
        <f aca="true" t="shared" si="22" ref="H46:V46">CHOOSE(WEEKDAY(DATE(1988+$B$27,$A$48,H45),1),"日","月","火","水","木","金","土")</f>
        <v>金</v>
      </c>
      <c r="I46" s="5" t="str">
        <f t="shared" si="22"/>
        <v>土</v>
      </c>
      <c r="J46" s="5" t="str">
        <f t="shared" si="22"/>
        <v>日</v>
      </c>
      <c r="K46" s="5" t="str">
        <f t="shared" si="22"/>
        <v>月</v>
      </c>
      <c r="L46" s="5" t="str">
        <f t="shared" si="22"/>
        <v>火</v>
      </c>
      <c r="M46" s="5" t="str">
        <f t="shared" si="22"/>
        <v>水</v>
      </c>
      <c r="N46" s="5" t="str">
        <f t="shared" si="22"/>
        <v>木</v>
      </c>
      <c r="O46" s="5" t="str">
        <f t="shared" si="22"/>
        <v>金</v>
      </c>
      <c r="P46" s="5" t="str">
        <f t="shared" si="22"/>
        <v>土</v>
      </c>
      <c r="Q46" s="5" t="str">
        <f t="shared" si="22"/>
        <v>日</v>
      </c>
      <c r="R46" s="5" t="str">
        <f t="shared" si="22"/>
        <v>月</v>
      </c>
      <c r="S46" s="5" t="str">
        <f t="shared" si="22"/>
        <v>火</v>
      </c>
      <c r="T46" s="5" t="str">
        <f t="shared" si="22"/>
        <v>水</v>
      </c>
      <c r="U46" s="5" t="str">
        <f t="shared" si="22"/>
        <v>木</v>
      </c>
      <c r="V46" s="5" t="str">
        <f t="shared" si="22"/>
        <v>金</v>
      </c>
      <c r="W46" s="5" t="str">
        <f aca="true" t="shared" si="23" ref="W46:AJ46">CHOOSE(WEEKDAY(DATE(1988+$B$27,$A$48,W45),1),"日","月","火","水","木","金","土")</f>
        <v>土</v>
      </c>
      <c r="X46" s="5" t="str">
        <f t="shared" si="23"/>
        <v>日</v>
      </c>
      <c r="Y46" s="5" t="str">
        <f t="shared" si="23"/>
        <v>月</v>
      </c>
      <c r="Z46" s="5" t="str">
        <f t="shared" si="23"/>
        <v>火</v>
      </c>
      <c r="AA46" s="5" t="str">
        <f t="shared" si="23"/>
        <v>水</v>
      </c>
      <c r="AB46" s="5" t="str">
        <f t="shared" si="23"/>
        <v>木</v>
      </c>
      <c r="AC46" s="5" t="str">
        <f t="shared" si="23"/>
        <v>金</v>
      </c>
      <c r="AD46" s="5" t="str">
        <f t="shared" si="23"/>
        <v>土</v>
      </c>
      <c r="AE46" s="5" t="str">
        <f t="shared" si="23"/>
        <v>日</v>
      </c>
      <c r="AF46" s="5" t="str">
        <f t="shared" si="23"/>
        <v>月</v>
      </c>
      <c r="AG46" s="5" t="str">
        <f t="shared" si="23"/>
        <v>火</v>
      </c>
      <c r="AH46" s="5" t="str">
        <f t="shared" si="23"/>
        <v>水</v>
      </c>
      <c r="AI46" s="5" t="str">
        <f t="shared" si="23"/>
        <v>木</v>
      </c>
      <c r="AJ46" s="5" t="str">
        <f t="shared" si="23"/>
        <v>金</v>
      </c>
      <c r="AK46" s="7"/>
      <c r="AL46" s="7"/>
      <c r="AO46" s="63"/>
      <c r="AP46" s="9"/>
      <c r="AQ46" s="55"/>
      <c r="AR46" s="10"/>
    </row>
    <row r="47" spans="1:44" s="27" customFormat="1" ht="7.5" customHeight="1">
      <c r="A47" s="26"/>
      <c r="F47" s="28">
        <f>IF(ISNA(MATCH(DATE(1988+$B$27,$A$48,F45),休日日付,0))=FALSE,INDEX(休日名称,MATCH(DATE(1988+$B$27,$A$48,F45),休日日付,0),2),"")</f>
      </c>
      <c r="G47" s="28">
        <f>IF(ISNA(MATCH(DATE(1988+$B$27,$A$48,G45),休日日付,0))=FALSE,INDEX(休日名称,MATCH(DATE(1988+$B$27,$A$48,G45),休日日付,0),2),"")</f>
      </c>
      <c r="H47" s="28">
        <f aca="true" t="shared" si="24" ref="H47:V47">IF(ISNA(MATCH(DATE(1988+$B$27,$A$48,H45),休日日付,0))=FALSE,INDEX(休日名称,MATCH(DATE(1988+$B$27,$A$48,H45),休日日付,0),2),"")</f>
      </c>
      <c r="I47" s="28">
        <f t="shared" si="24"/>
      </c>
      <c r="J47" s="28">
        <f t="shared" si="24"/>
      </c>
      <c r="K47" s="28">
        <f t="shared" si="24"/>
      </c>
      <c r="L47" s="28">
        <f t="shared" si="24"/>
      </c>
      <c r="M47" s="28">
        <f t="shared" si="24"/>
      </c>
      <c r="N47" s="28">
        <f t="shared" si="24"/>
      </c>
      <c r="O47" s="28">
        <f t="shared" si="24"/>
      </c>
      <c r="P47" s="28" t="str">
        <f t="shared" si="24"/>
        <v>山の日</v>
      </c>
      <c r="Q47" s="28">
        <f t="shared" si="24"/>
      </c>
      <c r="R47" s="28" t="str">
        <f t="shared" si="24"/>
        <v>夏季一斉休業日</v>
      </c>
      <c r="S47" s="28" t="str">
        <f t="shared" si="24"/>
        <v>夏季一斉休業日</v>
      </c>
      <c r="T47" s="28" t="str">
        <f t="shared" si="24"/>
        <v>夏季一斉休業日</v>
      </c>
      <c r="U47" s="28">
        <f t="shared" si="24"/>
      </c>
      <c r="V47" s="28">
        <f t="shared" si="24"/>
      </c>
      <c r="W47" s="28">
        <f aca="true" t="shared" si="25" ref="W47:AJ47">IF(ISNA(MATCH(DATE(1988+$B$27,$A$48,W45),休日日付,0))=FALSE,INDEX(休日名称,MATCH(DATE(1988+$B$27,$A$48,W45),休日日付,0),2),"")</f>
      </c>
      <c r="X47" s="28">
        <f t="shared" si="25"/>
      </c>
      <c r="Y47" s="28">
        <f t="shared" si="25"/>
      </c>
      <c r="Z47" s="28">
        <f t="shared" si="25"/>
      </c>
      <c r="AA47" s="28">
        <f t="shared" si="25"/>
      </c>
      <c r="AB47" s="28">
        <f t="shared" si="25"/>
      </c>
      <c r="AC47" s="28">
        <f t="shared" si="25"/>
      </c>
      <c r="AD47" s="28">
        <f t="shared" si="25"/>
      </c>
      <c r="AE47" s="28">
        <f t="shared" si="25"/>
      </c>
      <c r="AF47" s="28">
        <f t="shared" si="25"/>
      </c>
      <c r="AG47" s="28">
        <f t="shared" si="25"/>
      </c>
      <c r="AH47" s="28">
        <f t="shared" si="25"/>
      </c>
      <c r="AI47" s="28">
        <f t="shared" si="25"/>
      </c>
      <c r="AJ47" s="28">
        <f t="shared" si="25"/>
      </c>
      <c r="AO47" s="30"/>
      <c r="AP47" s="29"/>
      <c r="AQ47" s="56"/>
      <c r="AR47" s="29"/>
    </row>
    <row r="48" spans="1:44" s="12" customFormat="1" ht="22.5" customHeight="1">
      <c r="A48" s="123">
        <v>8</v>
      </c>
      <c r="B48" s="37"/>
      <c r="C48" s="37"/>
      <c r="D48" s="37"/>
      <c r="E48" s="37"/>
      <c r="F48" s="125">
        <f>IF(F47&lt;&gt;"",IF(F47&lt;&gt;"創立記念日","",IF($H$9="","",IF(DATE(1988+$F$9,$H$9,$J$9)&gt;DATE(1988+$B$27,$A$48,F45),"",INDEX($E$12:$K$12,1,MATCH(F46,$E$11:$K$11,0))))),IF($H$9="","",IF(DATE(1988+$F$9,$H$9,$J$9)&gt;DATE(1988+$B$27,$A$48,F45),"",INDEX($E$12:$K$12,1,MATCH(F46,$E$11:$K$11,0)))))</f>
        <v>0</v>
      </c>
      <c r="G48" s="125">
        <f>IF(G47&lt;&gt;"",IF(G47&lt;&gt;"創立記念日","",IF($H$9="","",IF(DATE(1988+$F$9,$H$9,$J$9)&gt;DATE(1988+$B$27,$A$48,G45),"",INDEX($E$12:$K$12,1,MATCH(G46,$E$11:$K$11,0))))),IF($H$9="","",IF(DATE(1988+$F$9,$H$9,$J$9)&gt;DATE(1988+$B$27,$A$48,G45),"",INDEX($E$12:$K$12,1,MATCH(G46,$E$11:$K$11,0)))))</f>
        <v>0</v>
      </c>
      <c r="H48" s="125">
        <f aca="true" t="shared" si="26" ref="H48:V48">IF(H47&lt;&gt;"",IF(H47&lt;&gt;"創立記念日","",IF($H$9="","",IF(DATE(1988+$F$9,$H$9,$J$9)&gt;DATE(1988+$B$27,$A$48,H45),"",INDEX($E$12:$K$12,1,MATCH(H46,$E$11:$K$11,0))))),IF($H$9="","",IF(DATE(1988+$F$9,$H$9,$J$9)&gt;DATE(1988+$B$27,$A$48,H45),"",INDEX($E$12:$K$12,1,MATCH(H46,$E$11:$K$11,0)))))</f>
        <v>0</v>
      </c>
      <c r="I48" s="125">
        <f t="shared" si="26"/>
        <v>0</v>
      </c>
      <c r="J48" s="125">
        <f t="shared" si="26"/>
        <v>0</v>
      </c>
      <c r="K48" s="125">
        <f t="shared" si="26"/>
        <v>0</v>
      </c>
      <c r="L48" s="125">
        <f t="shared" si="26"/>
        <v>0</v>
      </c>
      <c r="M48" s="125">
        <f t="shared" si="26"/>
        <v>0</v>
      </c>
      <c r="N48" s="125">
        <f t="shared" si="26"/>
        <v>0</v>
      </c>
      <c r="O48" s="125">
        <f t="shared" si="26"/>
        <v>0</v>
      </c>
      <c r="P48" s="125">
        <f t="shared" si="26"/>
      </c>
      <c r="Q48" s="125">
        <f t="shared" si="26"/>
        <v>0</v>
      </c>
      <c r="R48" s="125">
        <f t="shared" si="26"/>
      </c>
      <c r="S48" s="125">
        <f t="shared" si="26"/>
      </c>
      <c r="T48" s="125">
        <f t="shared" si="26"/>
      </c>
      <c r="U48" s="125">
        <f t="shared" si="26"/>
        <v>0</v>
      </c>
      <c r="V48" s="125">
        <f t="shared" si="26"/>
        <v>0</v>
      </c>
      <c r="W48" s="125">
        <f aca="true" t="shared" si="27" ref="W48:AJ48">IF(W47&lt;&gt;"",IF(W47&lt;&gt;"創立記念日","",IF($H$9="","",IF(DATE(1988+$F$9,$H$9,$J$9)&gt;DATE(1988+$B$27,$A$48,W45),"",INDEX($E$12:$K$12,1,MATCH(W46,$E$11:$K$11,0))))),IF($H$9="","",IF(DATE(1988+$F$9,$H$9,$J$9)&gt;DATE(1988+$B$27,$A$48,W45),"",INDEX($E$12:$K$12,1,MATCH(W46,$E$11:$K$11,0)))))</f>
        <v>0</v>
      </c>
      <c r="X48" s="125">
        <f t="shared" si="27"/>
        <v>0</v>
      </c>
      <c r="Y48" s="125">
        <f t="shared" si="27"/>
        <v>0</v>
      </c>
      <c r="Z48" s="125">
        <f t="shared" si="27"/>
        <v>0</v>
      </c>
      <c r="AA48" s="125">
        <f t="shared" si="27"/>
        <v>0</v>
      </c>
      <c r="AB48" s="125">
        <f t="shared" si="27"/>
        <v>0</v>
      </c>
      <c r="AC48" s="125">
        <f t="shared" si="27"/>
        <v>0</v>
      </c>
      <c r="AD48" s="125">
        <f t="shared" si="27"/>
        <v>0</v>
      </c>
      <c r="AE48" s="125">
        <f t="shared" si="27"/>
        <v>0</v>
      </c>
      <c r="AF48" s="125">
        <f t="shared" si="27"/>
        <v>0</v>
      </c>
      <c r="AG48" s="125">
        <f t="shared" si="27"/>
        <v>0</v>
      </c>
      <c r="AH48" s="125">
        <f t="shared" si="27"/>
        <v>0</v>
      </c>
      <c r="AI48" s="125">
        <f t="shared" si="27"/>
        <v>0</v>
      </c>
      <c r="AJ48" s="125">
        <f t="shared" si="27"/>
        <v>0</v>
      </c>
      <c r="AK48" s="38"/>
      <c r="AL48" s="37"/>
      <c r="AM48" s="4"/>
      <c r="AN48" s="4"/>
      <c r="AO48" s="68">
        <f>IF(COUNTIF(B48:AM48,"&gt;0")=0,"",COUNTIF(B48:AM48,"&gt;0"))</f>
      </c>
      <c r="AP48" s="11" t="s">
        <v>3</v>
      </c>
      <c r="AQ48" s="73">
        <f>SUM(B48:AM48)</f>
        <v>0</v>
      </c>
      <c r="AR48" s="11" t="s">
        <v>7</v>
      </c>
    </row>
    <row r="49" spans="1:44" s="8" customFormat="1" ht="11.25">
      <c r="A49" s="24" t="s">
        <v>3</v>
      </c>
      <c r="B49" s="5">
        <v>1</v>
      </c>
      <c r="C49" s="5">
        <f>B49+1</f>
        <v>2</v>
      </c>
      <c r="D49" s="5">
        <f aca="true" t="shared" si="28" ref="D49:AE49">C49+1</f>
        <v>3</v>
      </c>
      <c r="E49" s="5">
        <f t="shared" si="28"/>
        <v>4</v>
      </c>
      <c r="F49" s="5">
        <f t="shared" si="28"/>
        <v>5</v>
      </c>
      <c r="G49" s="5">
        <f t="shared" si="28"/>
        <v>6</v>
      </c>
      <c r="H49" s="5">
        <f t="shared" si="28"/>
        <v>7</v>
      </c>
      <c r="I49" s="5">
        <f t="shared" si="28"/>
        <v>8</v>
      </c>
      <c r="J49" s="5">
        <f t="shared" si="28"/>
        <v>9</v>
      </c>
      <c r="K49" s="5">
        <f t="shared" si="28"/>
        <v>10</v>
      </c>
      <c r="L49" s="5">
        <f t="shared" si="28"/>
        <v>11</v>
      </c>
      <c r="M49" s="5">
        <f t="shared" si="28"/>
        <v>12</v>
      </c>
      <c r="N49" s="5">
        <f t="shared" si="28"/>
        <v>13</v>
      </c>
      <c r="O49" s="5">
        <f t="shared" si="28"/>
        <v>14</v>
      </c>
      <c r="P49" s="5">
        <f t="shared" si="28"/>
        <v>15</v>
      </c>
      <c r="Q49" s="5">
        <f t="shared" si="28"/>
        <v>16</v>
      </c>
      <c r="R49" s="5">
        <f t="shared" si="28"/>
        <v>17</v>
      </c>
      <c r="S49" s="5">
        <f t="shared" si="28"/>
        <v>18</v>
      </c>
      <c r="T49" s="5">
        <f t="shared" si="28"/>
        <v>19</v>
      </c>
      <c r="U49" s="5">
        <f t="shared" si="28"/>
        <v>20</v>
      </c>
      <c r="V49" s="5">
        <f t="shared" si="28"/>
        <v>21</v>
      </c>
      <c r="W49" s="5">
        <f t="shared" si="28"/>
        <v>22</v>
      </c>
      <c r="X49" s="5">
        <f t="shared" si="28"/>
        <v>23</v>
      </c>
      <c r="Y49" s="5">
        <f t="shared" si="28"/>
        <v>24</v>
      </c>
      <c r="Z49" s="5">
        <f t="shared" si="28"/>
        <v>25</v>
      </c>
      <c r="AA49" s="5">
        <f t="shared" si="28"/>
        <v>26</v>
      </c>
      <c r="AB49" s="5">
        <f t="shared" si="28"/>
        <v>27</v>
      </c>
      <c r="AC49" s="5">
        <f t="shared" si="28"/>
        <v>28</v>
      </c>
      <c r="AD49" s="5">
        <f t="shared" si="28"/>
        <v>29</v>
      </c>
      <c r="AE49" s="5">
        <f t="shared" si="28"/>
        <v>30</v>
      </c>
      <c r="AF49" s="7"/>
      <c r="AG49" s="7"/>
      <c r="AH49" s="7"/>
      <c r="AI49" s="7"/>
      <c r="AJ49" s="7"/>
      <c r="AK49" s="7"/>
      <c r="AL49" s="7"/>
      <c r="AO49" s="262" t="s">
        <v>66</v>
      </c>
      <c r="AP49" s="249"/>
      <c r="AQ49" s="248" t="s">
        <v>2</v>
      </c>
      <c r="AR49" s="249"/>
    </row>
    <row r="50" spans="1:44" s="3" customFormat="1" ht="11.25">
      <c r="A50" s="25" t="s">
        <v>9</v>
      </c>
      <c r="B50" s="5" t="str">
        <f>CHOOSE(WEEKDAY(DATE(1988+$B$27,$A$52,B49),1),"日","月","火","水","木","金","土")</f>
        <v>土</v>
      </c>
      <c r="C50" s="5" t="str">
        <f>CHOOSE(WEEKDAY(DATE(1988+$B$27,$A$52,C49),1),"日","月","火","水","木","金","土")</f>
        <v>日</v>
      </c>
      <c r="D50" s="5" t="str">
        <f aca="true" t="shared" si="29" ref="D50:AE50">CHOOSE(WEEKDAY(DATE(1988+$B$27,$A$52,D49),1),"日","月","火","水","木","金","土")</f>
        <v>月</v>
      </c>
      <c r="E50" s="5" t="str">
        <f t="shared" si="29"/>
        <v>火</v>
      </c>
      <c r="F50" s="5" t="str">
        <f t="shared" si="29"/>
        <v>水</v>
      </c>
      <c r="G50" s="5" t="str">
        <f t="shared" si="29"/>
        <v>木</v>
      </c>
      <c r="H50" s="5" t="str">
        <f t="shared" si="29"/>
        <v>金</v>
      </c>
      <c r="I50" s="5" t="str">
        <f t="shared" si="29"/>
        <v>土</v>
      </c>
      <c r="J50" s="5" t="str">
        <f t="shared" si="29"/>
        <v>日</v>
      </c>
      <c r="K50" s="5" t="str">
        <f t="shared" si="29"/>
        <v>月</v>
      </c>
      <c r="L50" s="5" t="str">
        <f t="shared" si="29"/>
        <v>火</v>
      </c>
      <c r="M50" s="5" t="str">
        <f t="shared" si="29"/>
        <v>水</v>
      </c>
      <c r="N50" s="5" t="str">
        <f t="shared" si="29"/>
        <v>木</v>
      </c>
      <c r="O50" s="5" t="str">
        <f t="shared" si="29"/>
        <v>金</v>
      </c>
      <c r="P50" s="5" t="str">
        <f t="shared" si="29"/>
        <v>土</v>
      </c>
      <c r="Q50" s="5" t="str">
        <f t="shared" si="29"/>
        <v>日</v>
      </c>
      <c r="R50" s="5" t="str">
        <f t="shared" si="29"/>
        <v>月</v>
      </c>
      <c r="S50" s="5" t="str">
        <f t="shared" si="29"/>
        <v>火</v>
      </c>
      <c r="T50" s="5" t="str">
        <f t="shared" si="29"/>
        <v>水</v>
      </c>
      <c r="U50" s="5" t="str">
        <f t="shared" si="29"/>
        <v>木</v>
      </c>
      <c r="V50" s="5" t="str">
        <f t="shared" si="29"/>
        <v>金</v>
      </c>
      <c r="W50" s="5" t="str">
        <f t="shared" si="29"/>
        <v>土</v>
      </c>
      <c r="X50" s="5" t="str">
        <f t="shared" si="29"/>
        <v>日</v>
      </c>
      <c r="Y50" s="5" t="str">
        <f t="shared" si="29"/>
        <v>月</v>
      </c>
      <c r="Z50" s="5" t="str">
        <f t="shared" si="29"/>
        <v>火</v>
      </c>
      <c r="AA50" s="5" t="str">
        <f t="shared" si="29"/>
        <v>水</v>
      </c>
      <c r="AB50" s="5" t="str">
        <f t="shared" si="29"/>
        <v>木</v>
      </c>
      <c r="AC50" s="5" t="str">
        <f t="shared" si="29"/>
        <v>金</v>
      </c>
      <c r="AD50" s="5" t="str">
        <f t="shared" si="29"/>
        <v>土</v>
      </c>
      <c r="AE50" s="5" t="str">
        <f t="shared" si="29"/>
        <v>日</v>
      </c>
      <c r="AF50" s="7"/>
      <c r="AG50" s="7"/>
      <c r="AH50" s="7"/>
      <c r="AI50" s="7"/>
      <c r="AJ50" s="7"/>
      <c r="AK50" s="7"/>
      <c r="AL50" s="7"/>
      <c r="AO50" s="63"/>
      <c r="AP50" s="9"/>
      <c r="AQ50" s="35"/>
      <c r="AR50" s="9"/>
    </row>
    <row r="51" spans="1:44" s="27" customFormat="1" ht="7.5" customHeight="1">
      <c r="A51" s="26"/>
      <c r="B51" s="28">
        <f>IF(ISNA(MATCH(DATE(1988+$B$27,$A$52,B49),休日日付,0))=FALSE,INDEX(休日名称,MATCH(DATE(1988+$B$27,$A$52,B49),休日日付,0),2),"")</f>
      </c>
      <c r="C51" s="28">
        <f>IF(ISNA(MATCH(DATE(1988+$B$27,$A$52,C49),休日日付,0))=FALSE,INDEX(休日名称,MATCH(DATE(1988+$B$27,$A$52,C49),休日日付,0),2),"")</f>
      </c>
      <c r="D51" s="28">
        <f aca="true" t="shared" si="30" ref="D51:AE51">IF(ISNA(MATCH(DATE(1988+$B$27,$A$52,D49),休日日付,0))=FALSE,INDEX(休日名称,MATCH(DATE(1988+$B$27,$A$52,D49),休日日付,0),2),"")</f>
      </c>
      <c r="E51" s="28">
        <f t="shared" si="30"/>
      </c>
      <c r="F51" s="28">
        <f t="shared" si="30"/>
      </c>
      <c r="G51" s="28">
        <f t="shared" si="30"/>
      </c>
      <c r="H51" s="28">
        <f t="shared" si="30"/>
      </c>
      <c r="I51" s="28">
        <f t="shared" si="30"/>
      </c>
      <c r="J51" s="28">
        <f t="shared" si="30"/>
      </c>
      <c r="K51" s="28">
        <f t="shared" si="30"/>
      </c>
      <c r="L51" s="28">
        <f t="shared" si="30"/>
      </c>
      <c r="M51" s="28">
        <f t="shared" si="30"/>
      </c>
      <c r="N51" s="28">
        <f t="shared" si="30"/>
      </c>
      <c r="O51" s="28">
        <f t="shared" si="30"/>
      </c>
      <c r="P51" s="28">
        <f t="shared" si="30"/>
      </c>
      <c r="Q51" s="28">
        <f t="shared" si="30"/>
      </c>
      <c r="R51" s="28" t="str">
        <f t="shared" si="30"/>
        <v>敬老の日</v>
      </c>
      <c r="S51" s="28">
        <f t="shared" si="30"/>
      </c>
      <c r="T51" s="28">
        <f t="shared" si="30"/>
      </c>
      <c r="U51" s="28">
        <f t="shared" si="30"/>
      </c>
      <c r="V51" s="28">
        <f t="shared" si="30"/>
      </c>
      <c r="W51" s="28">
        <f t="shared" si="30"/>
      </c>
      <c r="X51" s="28" t="str">
        <f t="shared" si="30"/>
        <v>秋分の日</v>
      </c>
      <c r="Y51" s="28" t="str">
        <f t="shared" si="30"/>
        <v>振替休日</v>
      </c>
      <c r="Z51" s="28">
        <f t="shared" si="30"/>
      </c>
      <c r="AA51" s="28">
        <f t="shared" si="30"/>
      </c>
      <c r="AB51" s="28">
        <f t="shared" si="30"/>
      </c>
      <c r="AC51" s="28">
        <f t="shared" si="30"/>
      </c>
      <c r="AD51" s="28">
        <f t="shared" si="30"/>
      </c>
      <c r="AE51" s="28">
        <f t="shared" si="30"/>
      </c>
      <c r="AO51" s="30"/>
      <c r="AP51" s="29"/>
      <c r="AQ51" s="34"/>
      <c r="AR51" s="29"/>
    </row>
    <row r="52" spans="1:44" s="12" customFormat="1" ht="22.5" customHeight="1">
      <c r="A52" s="123">
        <v>9</v>
      </c>
      <c r="B52" s="125">
        <f>IF(B51&lt;&gt;"",IF(B51&lt;&gt;"創立記念日","",IF($H$9="","",IF(DATE(1988+$F$9,$H$9,$J$9)&gt;DATE(1988+$B$27,$A$52,B49),"",INDEX($E$12:$K$12,1,MATCH(B50,$E$11:$K$11,0))))),IF($H$9="","",IF(DATE(1988+$F$9,$H$9,$J$9)&gt;DATE(1988+$B$27,$A$52,B49),"",INDEX($E$12:$K$12,1,MATCH(B50,$E$11:$K$11,0)))))</f>
        <v>0</v>
      </c>
      <c r="C52" s="125">
        <f>IF(C51&lt;&gt;"",IF(C51&lt;&gt;"創立記念日","",IF($H$9="","",IF(DATE(1988+$F$9,$H$9,$J$9)&gt;DATE(1988+$B$27,$A$52,C49),"",INDEX($E$12:$K$12,1,MATCH(C50,$E$11:$K$11,0))))),IF($H$9="","",IF(DATE(1988+$F$9,$H$9,$J$9)&gt;DATE(1988+$B$27,$A$52,C49),"",INDEX($E$12:$K$12,1,MATCH(C50,$E$11:$K$11,0)))))</f>
        <v>0</v>
      </c>
      <c r="D52" s="125">
        <f aca="true" t="shared" si="31" ref="D52:AE52">IF(D51&lt;&gt;"",IF(D51&lt;&gt;"創立記念日","",IF($H$9="","",IF(DATE(1988+$F$9,$H$9,$J$9)&gt;DATE(1988+$B$27,$A$52,D49),"",INDEX($E$12:$K$12,1,MATCH(D50,$E$11:$K$11,0))))),IF($H$9="","",IF(DATE(1988+$F$9,$H$9,$J$9)&gt;DATE(1988+$B$27,$A$52,D49),"",INDEX($E$12:$K$12,1,MATCH(D50,$E$11:$K$11,0)))))</f>
        <v>0</v>
      </c>
      <c r="E52" s="125">
        <f t="shared" si="31"/>
        <v>0</v>
      </c>
      <c r="F52" s="125">
        <f t="shared" si="31"/>
        <v>0</v>
      </c>
      <c r="G52" s="125">
        <f t="shared" si="31"/>
        <v>0</v>
      </c>
      <c r="H52" s="125">
        <f t="shared" si="31"/>
        <v>0</v>
      </c>
      <c r="I52" s="125">
        <f t="shared" si="31"/>
        <v>0</v>
      </c>
      <c r="J52" s="125">
        <f t="shared" si="31"/>
        <v>0</v>
      </c>
      <c r="K52" s="125">
        <f t="shared" si="31"/>
        <v>0</v>
      </c>
      <c r="L52" s="125">
        <f t="shared" si="31"/>
        <v>0</v>
      </c>
      <c r="M52" s="125">
        <f t="shared" si="31"/>
        <v>0</v>
      </c>
      <c r="N52" s="125">
        <f t="shared" si="31"/>
        <v>0</v>
      </c>
      <c r="O52" s="125">
        <f t="shared" si="31"/>
        <v>0</v>
      </c>
      <c r="P52" s="125">
        <f t="shared" si="31"/>
        <v>0</v>
      </c>
      <c r="Q52" s="125">
        <f t="shared" si="31"/>
        <v>0</v>
      </c>
      <c r="R52" s="125">
        <f t="shared" si="31"/>
      </c>
      <c r="S52" s="125">
        <f t="shared" si="31"/>
        <v>0</v>
      </c>
      <c r="T52" s="125">
        <f t="shared" si="31"/>
        <v>0</v>
      </c>
      <c r="U52" s="125">
        <f t="shared" si="31"/>
        <v>0</v>
      </c>
      <c r="V52" s="125">
        <f t="shared" si="31"/>
        <v>0</v>
      </c>
      <c r="W52" s="125">
        <f t="shared" si="31"/>
        <v>0</v>
      </c>
      <c r="X52" s="125">
        <f t="shared" si="31"/>
      </c>
      <c r="Y52" s="125">
        <f t="shared" si="31"/>
      </c>
      <c r="Z52" s="125">
        <f t="shared" si="31"/>
        <v>0</v>
      </c>
      <c r="AA52" s="125">
        <f t="shared" si="31"/>
        <v>0</v>
      </c>
      <c r="AB52" s="125">
        <f t="shared" si="31"/>
        <v>0</v>
      </c>
      <c r="AC52" s="125">
        <f t="shared" si="31"/>
        <v>0</v>
      </c>
      <c r="AD52" s="125">
        <f t="shared" si="31"/>
        <v>0</v>
      </c>
      <c r="AE52" s="125">
        <f t="shared" si="31"/>
        <v>0</v>
      </c>
      <c r="AF52" s="37"/>
      <c r="AG52" s="37"/>
      <c r="AH52" s="37"/>
      <c r="AI52" s="37"/>
      <c r="AJ52" s="37"/>
      <c r="AK52" s="37"/>
      <c r="AL52" s="37"/>
      <c r="AM52" s="4"/>
      <c r="AN52" s="4"/>
      <c r="AO52" s="70">
        <f>IF(COUNTIF(B52:AM52,"&gt;0")=0,"",COUNTIF(B52:AM52,"&gt;0"))</f>
      </c>
      <c r="AP52" s="71" t="s">
        <v>3</v>
      </c>
      <c r="AQ52" s="74">
        <f>SUM(B52:AM52)</f>
        <v>0</v>
      </c>
      <c r="AR52" s="71" t="s">
        <v>7</v>
      </c>
    </row>
    <row r="53" spans="1:44" s="8" customFormat="1" ht="11.25">
      <c r="A53" s="24" t="s">
        <v>3</v>
      </c>
      <c r="B53" s="7"/>
      <c r="C53" s="7"/>
      <c r="D53" s="5">
        <v>1</v>
      </c>
      <c r="E53" s="5">
        <f>D53+1</f>
        <v>2</v>
      </c>
      <c r="F53" s="5">
        <f aca="true" t="shared" si="32" ref="F53:AH53">E53+1</f>
        <v>3</v>
      </c>
      <c r="G53" s="5">
        <f t="shared" si="32"/>
        <v>4</v>
      </c>
      <c r="H53" s="5">
        <f t="shared" si="32"/>
        <v>5</v>
      </c>
      <c r="I53" s="5">
        <f t="shared" si="32"/>
        <v>6</v>
      </c>
      <c r="J53" s="5">
        <f t="shared" si="32"/>
        <v>7</v>
      </c>
      <c r="K53" s="5">
        <f t="shared" si="32"/>
        <v>8</v>
      </c>
      <c r="L53" s="5">
        <f t="shared" si="32"/>
        <v>9</v>
      </c>
      <c r="M53" s="5">
        <f t="shared" si="32"/>
        <v>10</v>
      </c>
      <c r="N53" s="5">
        <f t="shared" si="32"/>
        <v>11</v>
      </c>
      <c r="O53" s="5">
        <f t="shared" si="32"/>
        <v>12</v>
      </c>
      <c r="P53" s="5">
        <f t="shared" si="32"/>
        <v>13</v>
      </c>
      <c r="Q53" s="5">
        <f t="shared" si="32"/>
        <v>14</v>
      </c>
      <c r="R53" s="5">
        <f t="shared" si="32"/>
        <v>15</v>
      </c>
      <c r="S53" s="5">
        <f t="shared" si="32"/>
        <v>16</v>
      </c>
      <c r="T53" s="5">
        <f t="shared" si="32"/>
        <v>17</v>
      </c>
      <c r="U53" s="5">
        <f t="shared" si="32"/>
        <v>18</v>
      </c>
      <c r="V53" s="5">
        <f t="shared" si="32"/>
        <v>19</v>
      </c>
      <c r="W53" s="5">
        <f t="shared" si="32"/>
        <v>20</v>
      </c>
      <c r="X53" s="5">
        <f t="shared" si="32"/>
        <v>21</v>
      </c>
      <c r="Y53" s="5">
        <f t="shared" si="32"/>
        <v>22</v>
      </c>
      <c r="Z53" s="5">
        <f t="shared" si="32"/>
        <v>23</v>
      </c>
      <c r="AA53" s="5">
        <f t="shared" si="32"/>
        <v>24</v>
      </c>
      <c r="AB53" s="5">
        <f t="shared" si="32"/>
        <v>25</v>
      </c>
      <c r="AC53" s="5">
        <f t="shared" si="32"/>
        <v>26</v>
      </c>
      <c r="AD53" s="5">
        <f t="shared" si="32"/>
        <v>27</v>
      </c>
      <c r="AE53" s="5">
        <f t="shared" si="32"/>
        <v>28</v>
      </c>
      <c r="AF53" s="5">
        <f t="shared" si="32"/>
        <v>29</v>
      </c>
      <c r="AG53" s="5">
        <f t="shared" si="32"/>
        <v>30</v>
      </c>
      <c r="AH53" s="5">
        <f t="shared" si="32"/>
        <v>31</v>
      </c>
      <c r="AI53" s="7"/>
      <c r="AJ53" s="7"/>
      <c r="AK53" s="7"/>
      <c r="AL53" s="7"/>
      <c r="AO53" s="259" t="s">
        <v>67</v>
      </c>
      <c r="AP53" s="260"/>
      <c r="AQ53" s="259" t="s">
        <v>2</v>
      </c>
      <c r="AR53" s="260"/>
    </row>
    <row r="54" spans="1:44" s="3" customFormat="1" ht="11.25">
      <c r="A54" s="25" t="s">
        <v>9</v>
      </c>
      <c r="B54" s="7"/>
      <c r="C54" s="7"/>
      <c r="D54" s="5" t="str">
        <f>CHOOSE(WEEKDAY(DATE(1988+$B$27,$A$56,D53),1),"日","月","火","水","木","金","土")</f>
        <v>月</v>
      </c>
      <c r="E54" s="5" t="str">
        <f>CHOOSE(WEEKDAY(DATE(1988+$B$27,$A$56,E53),1),"日","月","火","水","木","金","土")</f>
        <v>火</v>
      </c>
      <c r="F54" s="5" t="str">
        <f aca="true" t="shared" si="33" ref="F54:AH54">CHOOSE(WEEKDAY(DATE(1988+$B$27,$A$56,F53),1),"日","月","火","水","木","金","土")</f>
        <v>水</v>
      </c>
      <c r="G54" s="5" t="str">
        <f t="shared" si="33"/>
        <v>木</v>
      </c>
      <c r="H54" s="5" t="str">
        <f t="shared" si="33"/>
        <v>金</v>
      </c>
      <c r="I54" s="5" t="str">
        <f t="shared" si="33"/>
        <v>土</v>
      </c>
      <c r="J54" s="5" t="str">
        <f t="shared" si="33"/>
        <v>日</v>
      </c>
      <c r="K54" s="5" t="str">
        <f t="shared" si="33"/>
        <v>月</v>
      </c>
      <c r="L54" s="5" t="str">
        <f t="shared" si="33"/>
        <v>火</v>
      </c>
      <c r="M54" s="5" t="str">
        <f t="shared" si="33"/>
        <v>水</v>
      </c>
      <c r="N54" s="5" t="str">
        <f t="shared" si="33"/>
        <v>木</v>
      </c>
      <c r="O54" s="5" t="str">
        <f t="shared" si="33"/>
        <v>金</v>
      </c>
      <c r="P54" s="5" t="str">
        <f t="shared" si="33"/>
        <v>土</v>
      </c>
      <c r="Q54" s="5" t="str">
        <f t="shared" si="33"/>
        <v>日</v>
      </c>
      <c r="R54" s="5" t="str">
        <f t="shared" si="33"/>
        <v>月</v>
      </c>
      <c r="S54" s="5" t="str">
        <f t="shared" si="33"/>
        <v>火</v>
      </c>
      <c r="T54" s="5" t="str">
        <f t="shared" si="33"/>
        <v>水</v>
      </c>
      <c r="U54" s="5" t="str">
        <f t="shared" si="33"/>
        <v>木</v>
      </c>
      <c r="V54" s="5" t="str">
        <f t="shared" si="33"/>
        <v>金</v>
      </c>
      <c r="W54" s="5" t="str">
        <f t="shared" si="33"/>
        <v>土</v>
      </c>
      <c r="X54" s="5" t="str">
        <f t="shared" si="33"/>
        <v>日</v>
      </c>
      <c r="Y54" s="5" t="str">
        <f t="shared" si="33"/>
        <v>月</v>
      </c>
      <c r="Z54" s="5" t="str">
        <f t="shared" si="33"/>
        <v>火</v>
      </c>
      <c r="AA54" s="5" t="str">
        <f t="shared" si="33"/>
        <v>水</v>
      </c>
      <c r="AB54" s="5" t="str">
        <f t="shared" si="33"/>
        <v>木</v>
      </c>
      <c r="AC54" s="5" t="str">
        <f t="shared" si="33"/>
        <v>金</v>
      </c>
      <c r="AD54" s="5" t="str">
        <f t="shared" si="33"/>
        <v>土</v>
      </c>
      <c r="AE54" s="5" t="str">
        <f t="shared" si="33"/>
        <v>日</v>
      </c>
      <c r="AF54" s="5" t="str">
        <f t="shared" si="33"/>
        <v>月</v>
      </c>
      <c r="AG54" s="5" t="str">
        <f t="shared" si="33"/>
        <v>火</v>
      </c>
      <c r="AH54" s="5" t="str">
        <f t="shared" si="33"/>
        <v>水</v>
      </c>
      <c r="AI54" s="7"/>
      <c r="AJ54" s="7"/>
      <c r="AK54" s="7"/>
      <c r="AL54" s="7"/>
      <c r="AO54" s="63"/>
      <c r="AP54" s="9"/>
      <c r="AQ54" s="55"/>
      <c r="AR54" s="10"/>
    </row>
    <row r="55" spans="1:44" s="27" customFormat="1" ht="7.5" customHeight="1">
      <c r="A55" s="26"/>
      <c r="D55" s="28">
        <f>IF(ISNA(MATCH(DATE(1988+$B$27,$A$56,D53),休日日付,0))=FALSE,INDEX(休日名称,MATCH(DATE(1988+$B$27,$A$56,D53),休日日付,0),2),"")</f>
      </c>
      <c r="E55" s="28">
        <f>IF(ISNA(MATCH(DATE(1988+$B$27,$A$56,E53),休日日付,0))=FALSE,INDEX(休日名称,MATCH(DATE(1988+$B$27,$A$56,E53),休日日付,0),2),"")</f>
      </c>
      <c r="F55" s="28">
        <f aca="true" t="shared" si="34" ref="F55:AH55">IF(ISNA(MATCH(DATE(1988+$B$27,$A$56,F53),休日日付,0))=FALSE,INDEX(休日名称,MATCH(DATE(1988+$B$27,$A$56,F53),休日日付,0),2),"")</f>
      </c>
      <c r="G55" s="28">
        <f t="shared" si="34"/>
      </c>
      <c r="H55" s="28">
        <f t="shared" si="34"/>
      </c>
      <c r="I55" s="28">
        <f t="shared" si="34"/>
      </c>
      <c r="J55" s="28">
        <f t="shared" si="34"/>
      </c>
      <c r="K55" s="28" t="str">
        <f t="shared" si="34"/>
        <v>体育の日</v>
      </c>
      <c r="L55" s="28">
        <f t="shared" si="34"/>
      </c>
      <c r="M55" s="28">
        <f t="shared" si="34"/>
      </c>
      <c r="N55" s="28">
        <f t="shared" si="34"/>
      </c>
      <c r="O55" s="28">
        <f t="shared" si="34"/>
      </c>
      <c r="P55" s="28">
        <f t="shared" si="34"/>
      </c>
      <c r="Q55" s="28">
        <f t="shared" si="34"/>
      </c>
      <c r="R55" s="28">
        <f t="shared" si="34"/>
      </c>
      <c r="S55" s="28">
        <f t="shared" si="34"/>
      </c>
      <c r="T55" s="28">
        <f t="shared" si="34"/>
      </c>
      <c r="U55" s="28">
        <f t="shared" si="34"/>
      </c>
      <c r="V55" s="28">
        <f t="shared" si="34"/>
      </c>
      <c r="W55" s="28">
        <f t="shared" si="34"/>
      </c>
      <c r="X55" s="28">
        <f t="shared" si="34"/>
      </c>
      <c r="Y55" s="28">
        <f t="shared" si="34"/>
      </c>
      <c r="Z55" s="28">
        <f t="shared" si="34"/>
      </c>
      <c r="AA55" s="28">
        <f t="shared" si="34"/>
      </c>
      <c r="AB55" s="28">
        <f t="shared" si="34"/>
      </c>
      <c r="AC55" s="28">
        <f t="shared" si="34"/>
      </c>
      <c r="AD55" s="28">
        <f t="shared" si="34"/>
      </c>
      <c r="AE55" s="28">
        <f t="shared" si="34"/>
      </c>
      <c r="AF55" s="28">
        <f t="shared" si="34"/>
      </c>
      <c r="AG55" s="28">
        <f t="shared" si="34"/>
      </c>
      <c r="AH55" s="28">
        <f t="shared" si="34"/>
      </c>
      <c r="AO55" s="30"/>
      <c r="AP55" s="29"/>
      <c r="AQ55" s="56"/>
      <c r="AR55" s="29"/>
    </row>
    <row r="56" spans="1:44" s="12" customFormat="1" ht="22.5" customHeight="1">
      <c r="A56" s="123">
        <v>10</v>
      </c>
      <c r="B56" s="37"/>
      <c r="C56" s="37"/>
      <c r="D56" s="125">
        <f>IF(D55&lt;&gt;"",IF(D55&lt;&gt;"創立記念日","",IF($H$9="","",IF(DATE(1988+$F$9,$H$9,$J$9)&gt;DATE(1988+$B$27,$A$56,D53),"",INDEX($E$12:$K$12,1,MATCH(D54,$E$11:$K$11,0))))),IF($H$9="","",IF(DATE(1988+$F$9,$H$9,$J$9)&gt;DATE(1988+$B$27,$A$56,D53),"",INDEX($E$12:$K$12,1,MATCH(D54,$E$11:$K$11,0)))))</f>
        <v>0</v>
      </c>
      <c r="E56" s="125">
        <f>IF(E55&lt;&gt;"",IF(E55&lt;&gt;"創立記念日","",IF($H$9="","",IF(DATE(1988+$F$9,$H$9,$J$9)&gt;DATE(1988+$B$27,$A$56,E53),"",INDEX($E$12:$K$12,1,MATCH(E54,$E$11:$K$11,0))))),IF($H$9="","",IF(DATE(1988+$F$9,$H$9,$J$9)&gt;DATE(1988+$B$27,$A$56,E53),"",INDEX($E$12:$K$12,1,MATCH(E54,$E$11:$K$11,0)))))</f>
        <v>0</v>
      </c>
      <c r="F56" s="125">
        <f aca="true" t="shared" si="35" ref="F56:AH56">IF(F55&lt;&gt;"",IF(F55&lt;&gt;"創立記念日","",IF($H$9="","",IF(DATE(1988+$F$9,$H$9,$J$9)&gt;DATE(1988+$B$27,$A$56,F53),"",INDEX($E$12:$K$12,1,MATCH(F54,$E$11:$K$11,0))))),IF($H$9="","",IF(DATE(1988+$F$9,$H$9,$J$9)&gt;DATE(1988+$B$27,$A$56,F53),"",INDEX($E$12:$K$12,1,MATCH(F54,$E$11:$K$11,0)))))</f>
        <v>0</v>
      </c>
      <c r="G56" s="125">
        <f t="shared" si="35"/>
        <v>0</v>
      </c>
      <c r="H56" s="125">
        <f t="shared" si="35"/>
        <v>0</v>
      </c>
      <c r="I56" s="125">
        <f t="shared" si="35"/>
        <v>0</v>
      </c>
      <c r="J56" s="125">
        <f t="shared" si="35"/>
        <v>0</v>
      </c>
      <c r="K56" s="125">
        <f t="shared" si="35"/>
      </c>
      <c r="L56" s="125">
        <f t="shared" si="35"/>
        <v>0</v>
      </c>
      <c r="M56" s="125">
        <f t="shared" si="35"/>
        <v>0</v>
      </c>
      <c r="N56" s="125">
        <f t="shared" si="35"/>
        <v>0</v>
      </c>
      <c r="O56" s="125">
        <f t="shared" si="35"/>
        <v>0</v>
      </c>
      <c r="P56" s="125">
        <f t="shared" si="35"/>
        <v>0</v>
      </c>
      <c r="Q56" s="125">
        <f t="shared" si="35"/>
        <v>0</v>
      </c>
      <c r="R56" s="125">
        <f t="shared" si="35"/>
        <v>0</v>
      </c>
      <c r="S56" s="125">
        <f t="shared" si="35"/>
        <v>0</v>
      </c>
      <c r="T56" s="125">
        <f t="shared" si="35"/>
        <v>0</v>
      </c>
      <c r="U56" s="125">
        <f t="shared" si="35"/>
        <v>0</v>
      </c>
      <c r="V56" s="125">
        <f t="shared" si="35"/>
        <v>0</v>
      </c>
      <c r="W56" s="125">
        <f t="shared" si="35"/>
        <v>0</v>
      </c>
      <c r="X56" s="125">
        <f t="shared" si="35"/>
        <v>0</v>
      </c>
      <c r="Y56" s="125">
        <f t="shared" si="35"/>
        <v>0</v>
      </c>
      <c r="Z56" s="125">
        <f t="shared" si="35"/>
        <v>0</v>
      </c>
      <c r="AA56" s="125">
        <f t="shared" si="35"/>
        <v>0</v>
      </c>
      <c r="AB56" s="125">
        <f t="shared" si="35"/>
        <v>0</v>
      </c>
      <c r="AC56" s="125">
        <f t="shared" si="35"/>
        <v>0</v>
      </c>
      <c r="AD56" s="125">
        <f t="shared" si="35"/>
        <v>0</v>
      </c>
      <c r="AE56" s="125">
        <f t="shared" si="35"/>
        <v>0</v>
      </c>
      <c r="AF56" s="125">
        <f t="shared" si="35"/>
        <v>0</v>
      </c>
      <c r="AG56" s="125">
        <f t="shared" si="35"/>
        <v>0</v>
      </c>
      <c r="AH56" s="125">
        <f t="shared" si="35"/>
        <v>0</v>
      </c>
      <c r="AI56" s="37"/>
      <c r="AJ56" s="37"/>
      <c r="AK56" s="37"/>
      <c r="AL56" s="37"/>
      <c r="AM56" s="4"/>
      <c r="AN56" s="4"/>
      <c r="AO56" s="68">
        <f>IF(COUNTIF(B56:AM56,"&gt;0")=0,"",COUNTIF(B56:AM56,"&gt;0"))</f>
      </c>
      <c r="AP56" s="11" t="s">
        <v>3</v>
      </c>
      <c r="AQ56" s="73">
        <f>SUM(B56:AM56)</f>
        <v>0</v>
      </c>
      <c r="AR56" s="11" t="s">
        <v>7</v>
      </c>
    </row>
    <row r="57" spans="1:44" s="8" customFormat="1" ht="11.25">
      <c r="A57" s="24" t="s">
        <v>3</v>
      </c>
      <c r="B57" s="7"/>
      <c r="C57" s="7"/>
      <c r="D57" s="7"/>
      <c r="E57" s="7"/>
      <c r="F57" s="7"/>
      <c r="G57" s="5">
        <v>1</v>
      </c>
      <c r="H57" s="5">
        <f>G57+1</f>
        <v>2</v>
      </c>
      <c r="I57" s="5">
        <f aca="true" t="shared" si="36" ref="I57:AJ57">H57+1</f>
        <v>3</v>
      </c>
      <c r="J57" s="5">
        <f t="shared" si="36"/>
        <v>4</v>
      </c>
      <c r="K57" s="5">
        <f t="shared" si="36"/>
        <v>5</v>
      </c>
      <c r="L57" s="5">
        <f t="shared" si="36"/>
        <v>6</v>
      </c>
      <c r="M57" s="5">
        <f t="shared" si="36"/>
        <v>7</v>
      </c>
      <c r="N57" s="5">
        <f t="shared" si="36"/>
        <v>8</v>
      </c>
      <c r="O57" s="5">
        <f t="shared" si="36"/>
        <v>9</v>
      </c>
      <c r="P57" s="5">
        <f t="shared" si="36"/>
        <v>10</v>
      </c>
      <c r="Q57" s="5">
        <f t="shared" si="36"/>
        <v>11</v>
      </c>
      <c r="R57" s="5">
        <f t="shared" si="36"/>
        <v>12</v>
      </c>
      <c r="S57" s="5">
        <f t="shared" si="36"/>
        <v>13</v>
      </c>
      <c r="T57" s="5">
        <f t="shared" si="36"/>
        <v>14</v>
      </c>
      <c r="U57" s="5">
        <f t="shared" si="36"/>
        <v>15</v>
      </c>
      <c r="V57" s="5">
        <f t="shared" si="36"/>
        <v>16</v>
      </c>
      <c r="W57" s="5">
        <f t="shared" si="36"/>
        <v>17</v>
      </c>
      <c r="X57" s="5">
        <f t="shared" si="36"/>
        <v>18</v>
      </c>
      <c r="Y57" s="5">
        <f t="shared" si="36"/>
        <v>19</v>
      </c>
      <c r="Z57" s="5">
        <f t="shared" si="36"/>
        <v>20</v>
      </c>
      <c r="AA57" s="5">
        <f t="shared" si="36"/>
        <v>21</v>
      </c>
      <c r="AB57" s="5">
        <f t="shared" si="36"/>
        <v>22</v>
      </c>
      <c r="AC57" s="5">
        <f t="shared" si="36"/>
        <v>23</v>
      </c>
      <c r="AD57" s="5">
        <f t="shared" si="36"/>
        <v>24</v>
      </c>
      <c r="AE57" s="5">
        <f t="shared" si="36"/>
        <v>25</v>
      </c>
      <c r="AF57" s="5">
        <f t="shared" si="36"/>
        <v>26</v>
      </c>
      <c r="AG57" s="5">
        <f t="shared" si="36"/>
        <v>27</v>
      </c>
      <c r="AH57" s="5">
        <f t="shared" si="36"/>
        <v>28</v>
      </c>
      <c r="AI57" s="5">
        <f t="shared" si="36"/>
        <v>29</v>
      </c>
      <c r="AJ57" s="5">
        <f t="shared" si="36"/>
        <v>30</v>
      </c>
      <c r="AK57" s="7"/>
      <c r="AL57" s="7"/>
      <c r="AO57" s="262" t="s">
        <v>68</v>
      </c>
      <c r="AP57" s="249"/>
      <c r="AQ57" s="248" t="s">
        <v>2</v>
      </c>
      <c r="AR57" s="249"/>
    </row>
    <row r="58" spans="1:44" s="3" customFormat="1" ht="11.25">
      <c r="A58" s="25" t="s">
        <v>9</v>
      </c>
      <c r="B58" s="7"/>
      <c r="C58" s="7"/>
      <c r="D58" s="7"/>
      <c r="E58" s="7"/>
      <c r="F58" s="7"/>
      <c r="G58" s="5" t="str">
        <f>CHOOSE(WEEKDAY(DATE(1988+$B$27,$A$60,G57),1),"日","月","火","水","木","金","土")</f>
        <v>木</v>
      </c>
      <c r="H58" s="5" t="str">
        <f>CHOOSE(WEEKDAY(DATE(1988+$B$27,$A$60,H57),1),"日","月","火","水","木","金","土")</f>
        <v>金</v>
      </c>
      <c r="I58" s="5" t="str">
        <f aca="true" t="shared" si="37" ref="I58:AJ58">CHOOSE(WEEKDAY(DATE(1988+$B$27,$A$60,I57),1),"日","月","火","水","木","金","土")</f>
        <v>土</v>
      </c>
      <c r="J58" s="5" t="str">
        <f t="shared" si="37"/>
        <v>日</v>
      </c>
      <c r="K58" s="5" t="str">
        <f t="shared" si="37"/>
        <v>月</v>
      </c>
      <c r="L58" s="5" t="str">
        <f t="shared" si="37"/>
        <v>火</v>
      </c>
      <c r="M58" s="5" t="str">
        <f t="shared" si="37"/>
        <v>水</v>
      </c>
      <c r="N58" s="5" t="str">
        <f t="shared" si="37"/>
        <v>木</v>
      </c>
      <c r="O58" s="5" t="str">
        <f t="shared" si="37"/>
        <v>金</v>
      </c>
      <c r="P58" s="5" t="str">
        <f t="shared" si="37"/>
        <v>土</v>
      </c>
      <c r="Q58" s="5" t="str">
        <f t="shared" si="37"/>
        <v>日</v>
      </c>
      <c r="R58" s="5" t="str">
        <f t="shared" si="37"/>
        <v>月</v>
      </c>
      <c r="S58" s="5" t="str">
        <f t="shared" si="37"/>
        <v>火</v>
      </c>
      <c r="T58" s="5" t="str">
        <f t="shared" si="37"/>
        <v>水</v>
      </c>
      <c r="U58" s="5" t="str">
        <f t="shared" si="37"/>
        <v>木</v>
      </c>
      <c r="V58" s="5" t="str">
        <f t="shared" si="37"/>
        <v>金</v>
      </c>
      <c r="W58" s="5" t="str">
        <f t="shared" si="37"/>
        <v>土</v>
      </c>
      <c r="X58" s="5" t="str">
        <f t="shared" si="37"/>
        <v>日</v>
      </c>
      <c r="Y58" s="5" t="str">
        <f t="shared" si="37"/>
        <v>月</v>
      </c>
      <c r="Z58" s="5" t="str">
        <f t="shared" si="37"/>
        <v>火</v>
      </c>
      <c r="AA58" s="5" t="str">
        <f t="shared" si="37"/>
        <v>水</v>
      </c>
      <c r="AB58" s="5" t="str">
        <f t="shared" si="37"/>
        <v>木</v>
      </c>
      <c r="AC58" s="5" t="str">
        <f t="shared" si="37"/>
        <v>金</v>
      </c>
      <c r="AD58" s="5" t="str">
        <f t="shared" si="37"/>
        <v>土</v>
      </c>
      <c r="AE58" s="5" t="str">
        <f t="shared" si="37"/>
        <v>日</v>
      </c>
      <c r="AF58" s="5" t="str">
        <f t="shared" si="37"/>
        <v>月</v>
      </c>
      <c r="AG58" s="5" t="str">
        <f t="shared" si="37"/>
        <v>火</v>
      </c>
      <c r="AH58" s="5" t="str">
        <f t="shared" si="37"/>
        <v>水</v>
      </c>
      <c r="AI58" s="5" t="str">
        <f t="shared" si="37"/>
        <v>木</v>
      </c>
      <c r="AJ58" s="5" t="str">
        <f t="shared" si="37"/>
        <v>金</v>
      </c>
      <c r="AK58" s="7"/>
      <c r="AL58" s="7"/>
      <c r="AO58" s="63"/>
      <c r="AP58" s="9"/>
      <c r="AQ58" s="35"/>
      <c r="AR58" s="9"/>
    </row>
    <row r="59" spans="1:44" s="27" customFormat="1" ht="7.5" customHeight="1">
      <c r="A59" s="26"/>
      <c r="G59" s="28">
        <f>IF(ISNA(MATCH(DATE(1988+$B$27,$A$60,G57),休日日付,0))=FALSE,INDEX(休日名称,MATCH(DATE(1988+$B$27,$A$60,G57),休日日付,0),2),"")</f>
      </c>
      <c r="H59" s="28">
        <f>IF(ISNA(MATCH(DATE(1988+$B$27,$A$60,H57),休日日付,0))=FALSE,INDEX(休日名称,MATCH(DATE(1988+$B$27,$A$60,H57),休日日付,0),2),"")</f>
      </c>
      <c r="I59" s="28" t="str">
        <f aca="true" t="shared" si="38" ref="I59:AJ59">IF(ISNA(MATCH(DATE(1988+$B$27,$A$60,I57),休日日付,0))=FALSE,INDEX(休日名称,MATCH(DATE(1988+$B$27,$A$60,I57),休日日付,0),2),"")</f>
        <v>文化の日</v>
      </c>
      <c r="J59" s="28">
        <f t="shared" si="38"/>
      </c>
      <c r="K59" s="28">
        <f t="shared" si="38"/>
      </c>
      <c r="L59" s="28">
        <f t="shared" si="38"/>
      </c>
      <c r="M59" s="28">
        <f t="shared" si="38"/>
      </c>
      <c r="N59" s="28">
        <f t="shared" si="38"/>
      </c>
      <c r="O59" s="28">
        <f t="shared" si="38"/>
      </c>
      <c r="P59" s="28">
        <f t="shared" si="38"/>
      </c>
      <c r="Q59" s="28">
        <f t="shared" si="38"/>
      </c>
      <c r="R59" s="28">
        <f t="shared" si="38"/>
      </c>
      <c r="S59" s="28">
        <f t="shared" si="38"/>
      </c>
      <c r="T59" s="28">
        <f t="shared" si="38"/>
      </c>
      <c r="U59" s="28">
        <f t="shared" si="38"/>
      </c>
      <c r="V59" s="28">
        <f t="shared" si="38"/>
      </c>
      <c r="W59" s="28">
        <f t="shared" si="38"/>
      </c>
      <c r="X59" s="28">
        <f t="shared" si="38"/>
      </c>
      <c r="Y59" s="28">
        <f t="shared" si="38"/>
      </c>
      <c r="Z59" s="28">
        <f t="shared" si="38"/>
      </c>
      <c r="AA59" s="28">
        <f t="shared" si="38"/>
      </c>
      <c r="AB59" s="28">
        <f t="shared" si="38"/>
      </c>
      <c r="AC59" s="28" t="str">
        <f t="shared" si="38"/>
        <v>勤労感謝の日</v>
      </c>
      <c r="AD59" s="28">
        <f t="shared" si="38"/>
      </c>
      <c r="AE59" s="28">
        <f t="shared" si="38"/>
      </c>
      <c r="AF59" s="28">
        <f t="shared" si="38"/>
      </c>
      <c r="AG59" s="28">
        <f t="shared" si="38"/>
      </c>
      <c r="AH59" s="28">
        <f t="shared" si="38"/>
      </c>
      <c r="AI59" s="28">
        <f t="shared" si="38"/>
      </c>
      <c r="AJ59" s="28">
        <f t="shared" si="38"/>
      </c>
      <c r="AO59" s="30"/>
      <c r="AP59" s="29"/>
      <c r="AQ59" s="34"/>
      <c r="AR59" s="29"/>
    </row>
    <row r="60" spans="1:44" s="12" customFormat="1" ht="22.5" customHeight="1">
      <c r="A60" s="123">
        <v>11</v>
      </c>
      <c r="B60" s="37"/>
      <c r="C60" s="37"/>
      <c r="D60" s="37"/>
      <c r="E60" s="37"/>
      <c r="F60" s="37"/>
      <c r="G60" s="125">
        <f>IF(G59&lt;&gt;"",IF(G59&lt;&gt;"創立記念日","",IF($H$9="","",IF(DATE(1988+$F$9,$H$9,$J$9)&gt;DATE(1988+$B$27,$A$60,G57),"",INDEX($E$12:$K$12,1,MATCH(G58,$E$11:$K$11,0))))),IF($H$9="","",IF(DATE(1988+$F$9,$H$9,$J$9)&gt;DATE(1988+$B$27,$A$60,G57),"",INDEX($E$12:$K$12,1,MATCH(G58,$E$11:$K$11,0)))))</f>
        <v>0</v>
      </c>
      <c r="H60" s="125">
        <f>IF(H59&lt;&gt;"",IF(H59&lt;&gt;"創立記念日","",IF($H$9="","",IF(DATE(1988+$F$9,$H$9,$J$9)&gt;DATE(1988+$B$27,$A$60,H57),"",INDEX($E$12:$K$12,1,MATCH(H58,$E$11:$K$11,0))))),IF($H$9="","",IF(DATE(1988+$F$9,$H$9,$J$9)&gt;DATE(1988+$B$27,$A$60,H57),"",INDEX($E$12:$K$12,1,MATCH(H58,$E$11:$K$11,0)))))</f>
        <v>0</v>
      </c>
      <c r="I60" s="125">
        <f aca="true" t="shared" si="39" ref="I60:AJ60">IF(I59&lt;&gt;"",IF(I59&lt;&gt;"創立記念日","",IF($H$9="","",IF(DATE(1988+$F$9,$H$9,$J$9)&gt;DATE(1988+$B$27,$A$60,I57),"",INDEX($E$12:$K$12,1,MATCH(I58,$E$11:$K$11,0))))),IF($H$9="","",IF(DATE(1988+$F$9,$H$9,$J$9)&gt;DATE(1988+$B$27,$A$60,I57),"",INDEX($E$12:$K$12,1,MATCH(I58,$E$11:$K$11,0)))))</f>
      </c>
      <c r="J60" s="125">
        <f t="shared" si="39"/>
        <v>0</v>
      </c>
      <c r="K60" s="125">
        <f t="shared" si="39"/>
        <v>0</v>
      </c>
      <c r="L60" s="125">
        <f t="shared" si="39"/>
        <v>0</v>
      </c>
      <c r="M60" s="125">
        <f t="shared" si="39"/>
        <v>0</v>
      </c>
      <c r="N60" s="125">
        <f t="shared" si="39"/>
        <v>0</v>
      </c>
      <c r="O60" s="125">
        <f t="shared" si="39"/>
        <v>0</v>
      </c>
      <c r="P60" s="125">
        <f t="shared" si="39"/>
        <v>0</v>
      </c>
      <c r="Q60" s="125">
        <f t="shared" si="39"/>
        <v>0</v>
      </c>
      <c r="R60" s="125">
        <f t="shared" si="39"/>
        <v>0</v>
      </c>
      <c r="S60" s="125">
        <f t="shared" si="39"/>
        <v>0</v>
      </c>
      <c r="T60" s="125">
        <f t="shared" si="39"/>
        <v>0</v>
      </c>
      <c r="U60" s="125">
        <f t="shared" si="39"/>
        <v>0</v>
      </c>
      <c r="V60" s="125">
        <f t="shared" si="39"/>
        <v>0</v>
      </c>
      <c r="W60" s="125">
        <f t="shared" si="39"/>
        <v>0</v>
      </c>
      <c r="X60" s="125">
        <f t="shared" si="39"/>
        <v>0</v>
      </c>
      <c r="Y60" s="125">
        <f t="shared" si="39"/>
        <v>0</v>
      </c>
      <c r="Z60" s="125">
        <f t="shared" si="39"/>
        <v>0</v>
      </c>
      <c r="AA60" s="125">
        <f t="shared" si="39"/>
        <v>0</v>
      </c>
      <c r="AB60" s="125">
        <f t="shared" si="39"/>
        <v>0</v>
      </c>
      <c r="AC60" s="125">
        <f t="shared" si="39"/>
      </c>
      <c r="AD60" s="125">
        <f t="shared" si="39"/>
        <v>0</v>
      </c>
      <c r="AE60" s="125">
        <f t="shared" si="39"/>
        <v>0</v>
      </c>
      <c r="AF60" s="125">
        <f t="shared" si="39"/>
        <v>0</v>
      </c>
      <c r="AG60" s="125">
        <f t="shared" si="39"/>
        <v>0</v>
      </c>
      <c r="AH60" s="125">
        <f t="shared" si="39"/>
        <v>0</v>
      </c>
      <c r="AI60" s="125">
        <f t="shared" si="39"/>
        <v>0</v>
      </c>
      <c r="AJ60" s="125">
        <f t="shared" si="39"/>
        <v>0</v>
      </c>
      <c r="AK60" s="38"/>
      <c r="AL60" s="37"/>
      <c r="AM60" s="4"/>
      <c r="AN60" s="4"/>
      <c r="AO60" s="70">
        <f>IF(COUNTIF(B60:AM60,"&gt;0")=0,"",COUNTIF(B60:AM60,"&gt;0"))</f>
      </c>
      <c r="AP60" s="71" t="s">
        <v>3</v>
      </c>
      <c r="AQ60" s="74">
        <f>SUM(B60:AM60)</f>
        <v>0</v>
      </c>
      <c r="AR60" s="71" t="s">
        <v>7</v>
      </c>
    </row>
    <row r="61" spans="1:44" s="8" customFormat="1" ht="11.25">
      <c r="A61" s="24" t="s">
        <v>3</v>
      </c>
      <c r="B61" s="5">
        <v>1</v>
      </c>
      <c r="C61" s="5">
        <f>B61+1</f>
        <v>2</v>
      </c>
      <c r="D61" s="5">
        <f aca="true" t="shared" si="40" ref="D61:AF61">C61+1</f>
        <v>3</v>
      </c>
      <c r="E61" s="5">
        <f t="shared" si="40"/>
        <v>4</v>
      </c>
      <c r="F61" s="5">
        <f t="shared" si="40"/>
        <v>5</v>
      </c>
      <c r="G61" s="5">
        <f t="shared" si="40"/>
        <v>6</v>
      </c>
      <c r="H61" s="5">
        <f t="shared" si="40"/>
        <v>7</v>
      </c>
      <c r="I61" s="5">
        <f t="shared" si="40"/>
        <v>8</v>
      </c>
      <c r="J61" s="5">
        <f t="shared" si="40"/>
        <v>9</v>
      </c>
      <c r="K61" s="5">
        <f t="shared" si="40"/>
        <v>10</v>
      </c>
      <c r="L61" s="5">
        <f t="shared" si="40"/>
        <v>11</v>
      </c>
      <c r="M61" s="5">
        <f t="shared" si="40"/>
        <v>12</v>
      </c>
      <c r="N61" s="5">
        <f t="shared" si="40"/>
        <v>13</v>
      </c>
      <c r="O61" s="5">
        <f t="shared" si="40"/>
        <v>14</v>
      </c>
      <c r="P61" s="5">
        <f t="shared" si="40"/>
        <v>15</v>
      </c>
      <c r="Q61" s="5">
        <f t="shared" si="40"/>
        <v>16</v>
      </c>
      <c r="R61" s="5">
        <f t="shared" si="40"/>
        <v>17</v>
      </c>
      <c r="S61" s="5">
        <f t="shared" si="40"/>
        <v>18</v>
      </c>
      <c r="T61" s="5">
        <f t="shared" si="40"/>
        <v>19</v>
      </c>
      <c r="U61" s="5">
        <f t="shared" si="40"/>
        <v>20</v>
      </c>
      <c r="V61" s="5">
        <f t="shared" si="40"/>
        <v>21</v>
      </c>
      <c r="W61" s="5">
        <f t="shared" si="40"/>
        <v>22</v>
      </c>
      <c r="X61" s="5">
        <f t="shared" si="40"/>
        <v>23</v>
      </c>
      <c r="Y61" s="5">
        <f t="shared" si="40"/>
        <v>24</v>
      </c>
      <c r="Z61" s="5">
        <f t="shared" si="40"/>
        <v>25</v>
      </c>
      <c r="AA61" s="5">
        <f t="shared" si="40"/>
        <v>26</v>
      </c>
      <c r="AB61" s="5">
        <f t="shared" si="40"/>
        <v>27</v>
      </c>
      <c r="AC61" s="5">
        <f t="shared" si="40"/>
        <v>28</v>
      </c>
      <c r="AD61" s="5">
        <f t="shared" si="40"/>
        <v>29</v>
      </c>
      <c r="AE61" s="5">
        <f t="shared" si="40"/>
        <v>30</v>
      </c>
      <c r="AF61" s="5">
        <f t="shared" si="40"/>
        <v>31</v>
      </c>
      <c r="AG61" s="7"/>
      <c r="AH61" s="7"/>
      <c r="AI61" s="7"/>
      <c r="AJ61" s="7"/>
      <c r="AK61" s="7"/>
      <c r="AL61" s="7"/>
      <c r="AO61" s="259" t="s">
        <v>69</v>
      </c>
      <c r="AP61" s="260"/>
      <c r="AQ61" s="259" t="s">
        <v>2</v>
      </c>
      <c r="AR61" s="260"/>
    </row>
    <row r="62" spans="1:44" s="3" customFormat="1" ht="11.25">
      <c r="A62" s="25" t="s">
        <v>9</v>
      </c>
      <c r="B62" s="5" t="str">
        <f>CHOOSE(WEEKDAY(DATE(1988+$B$27,$A$64,B61),1),"日","月","火","水","木","金","土")</f>
        <v>土</v>
      </c>
      <c r="C62" s="5" t="str">
        <f>CHOOSE(WEEKDAY(DATE(1988+$B$27,$A$64,C61),1),"日","月","火","水","木","金","土")</f>
        <v>日</v>
      </c>
      <c r="D62" s="5" t="str">
        <f aca="true" t="shared" si="41" ref="D62:AF62">CHOOSE(WEEKDAY(DATE(1988+$B$27,$A$64,D61),1),"日","月","火","水","木","金","土")</f>
        <v>月</v>
      </c>
      <c r="E62" s="5" t="str">
        <f t="shared" si="41"/>
        <v>火</v>
      </c>
      <c r="F62" s="5" t="str">
        <f t="shared" si="41"/>
        <v>水</v>
      </c>
      <c r="G62" s="5" t="str">
        <f t="shared" si="41"/>
        <v>木</v>
      </c>
      <c r="H62" s="5" t="str">
        <f t="shared" si="41"/>
        <v>金</v>
      </c>
      <c r="I62" s="5" t="str">
        <f t="shared" si="41"/>
        <v>土</v>
      </c>
      <c r="J62" s="5" t="str">
        <f t="shared" si="41"/>
        <v>日</v>
      </c>
      <c r="K62" s="5" t="str">
        <f t="shared" si="41"/>
        <v>月</v>
      </c>
      <c r="L62" s="5" t="str">
        <f t="shared" si="41"/>
        <v>火</v>
      </c>
      <c r="M62" s="5" t="str">
        <f t="shared" si="41"/>
        <v>水</v>
      </c>
      <c r="N62" s="5" t="str">
        <f t="shared" si="41"/>
        <v>木</v>
      </c>
      <c r="O62" s="5" t="str">
        <f t="shared" si="41"/>
        <v>金</v>
      </c>
      <c r="P62" s="5" t="str">
        <f t="shared" si="41"/>
        <v>土</v>
      </c>
      <c r="Q62" s="5" t="str">
        <f t="shared" si="41"/>
        <v>日</v>
      </c>
      <c r="R62" s="5" t="str">
        <f t="shared" si="41"/>
        <v>月</v>
      </c>
      <c r="S62" s="5" t="str">
        <f t="shared" si="41"/>
        <v>火</v>
      </c>
      <c r="T62" s="5" t="str">
        <f t="shared" si="41"/>
        <v>水</v>
      </c>
      <c r="U62" s="5" t="str">
        <f t="shared" si="41"/>
        <v>木</v>
      </c>
      <c r="V62" s="5" t="str">
        <f t="shared" si="41"/>
        <v>金</v>
      </c>
      <c r="W62" s="5" t="str">
        <f t="shared" si="41"/>
        <v>土</v>
      </c>
      <c r="X62" s="5" t="str">
        <f t="shared" si="41"/>
        <v>日</v>
      </c>
      <c r="Y62" s="5" t="str">
        <f t="shared" si="41"/>
        <v>月</v>
      </c>
      <c r="Z62" s="5" t="str">
        <f t="shared" si="41"/>
        <v>火</v>
      </c>
      <c r="AA62" s="5" t="str">
        <f t="shared" si="41"/>
        <v>水</v>
      </c>
      <c r="AB62" s="5" t="str">
        <f t="shared" si="41"/>
        <v>木</v>
      </c>
      <c r="AC62" s="5" t="str">
        <f t="shared" si="41"/>
        <v>金</v>
      </c>
      <c r="AD62" s="5" t="str">
        <f t="shared" si="41"/>
        <v>土</v>
      </c>
      <c r="AE62" s="5" t="str">
        <f t="shared" si="41"/>
        <v>日</v>
      </c>
      <c r="AF62" s="5" t="str">
        <f t="shared" si="41"/>
        <v>月</v>
      </c>
      <c r="AG62" s="7"/>
      <c r="AH62" s="7"/>
      <c r="AI62" s="7"/>
      <c r="AJ62" s="7"/>
      <c r="AK62" s="7"/>
      <c r="AL62" s="7"/>
      <c r="AO62" s="63"/>
      <c r="AP62" s="9"/>
      <c r="AQ62" s="55"/>
      <c r="AR62" s="10"/>
    </row>
    <row r="63" spans="1:44" s="27" customFormat="1" ht="7.5" customHeight="1">
      <c r="A63" s="26"/>
      <c r="B63" s="28">
        <f>IF(ISNA(MATCH(DATE(1988+$B$27,$A$64,B61),休日日付,0))=FALSE,INDEX(休日名称,MATCH(DATE(1988+$B$27,$A$64,B61),休日日付,0),2),"")</f>
      </c>
      <c r="C63" s="28">
        <f>IF(ISNA(MATCH(DATE(1988+$B$27,$A$64,C61),休日日付,0))=FALSE,INDEX(休日名称,MATCH(DATE(1988+$B$27,$A$64,C61),休日日付,0),2),"")</f>
      </c>
      <c r="D63" s="28">
        <f aca="true" t="shared" si="42" ref="D63:AF63">IF(ISNA(MATCH(DATE(1988+$B$27,$A$64,D61),休日日付,0))=FALSE,INDEX(休日名称,MATCH(DATE(1988+$B$27,$A$64,D61),休日日付,0),2),"")</f>
      </c>
      <c r="E63" s="28">
        <f t="shared" si="42"/>
      </c>
      <c r="F63" s="28">
        <f t="shared" si="42"/>
      </c>
      <c r="G63" s="28">
        <f t="shared" si="42"/>
      </c>
      <c r="H63" s="28">
        <f t="shared" si="42"/>
      </c>
      <c r="I63" s="28">
        <f t="shared" si="42"/>
      </c>
      <c r="J63" s="28">
        <f t="shared" si="42"/>
      </c>
      <c r="K63" s="28">
        <f t="shared" si="42"/>
      </c>
      <c r="L63" s="28">
        <f t="shared" si="42"/>
      </c>
      <c r="M63" s="28">
        <f t="shared" si="42"/>
      </c>
      <c r="N63" s="28">
        <f t="shared" si="42"/>
      </c>
      <c r="O63" s="28">
        <f t="shared" si="42"/>
      </c>
      <c r="P63" s="28">
        <f t="shared" si="42"/>
      </c>
      <c r="Q63" s="28">
        <f t="shared" si="42"/>
      </c>
      <c r="R63" s="28">
        <f t="shared" si="42"/>
      </c>
      <c r="S63" s="28">
        <f t="shared" si="42"/>
      </c>
      <c r="T63" s="28">
        <f t="shared" si="42"/>
      </c>
      <c r="U63" s="28">
        <f t="shared" si="42"/>
      </c>
      <c r="V63" s="28">
        <f t="shared" si="42"/>
      </c>
      <c r="W63" s="28">
        <f t="shared" si="42"/>
      </c>
      <c r="X63" s="28" t="str">
        <f t="shared" si="42"/>
        <v>天皇誕生日</v>
      </c>
      <c r="Y63" s="28" t="str">
        <f t="shared" si="42"/>
        <v>振替休日</v>
      </c>
      <c r="Z63" s="28">
        <f t="shared" si="42"/>
      </c>
      <c r="AA63" s="28">
        <f t="shared" si="42"/>
      </c>
      <c r="AB63" s="28">
        <f t="shared" si="42"/>
      </c>
      <c r="AC63" s="28">
        <f t="shared" si="42"/>
      </c>
      <c r="AD63" s="28" t="str">
        <f t="shared" si="42"/>
        <v>休日</v>
      </c>
      <c r="AE63" s="28" t="str">
        <f t="shared" si="42"/>
        <v>休日</v>
      </c>
      <c r="AF63" s="28" t="str">
        <f t="shared" si="42"/>
        <v>休日</v>
      </c>
      <c r="AO63" s="30"/>
      <c r="AP63" s="29"/>
      <c r="AQ63" s="56"/>
      <c r="AR63" s="29"/>
    </row>
    <row r="64" spans="1:44" s="12" customFormat="1" ht="22.5" customHeight="1">
      <c r="A64" s="123">
        <v>12</v>
      </c>
      <c r="B64" s="125">
        <f>IF(B63&lt;&gt;"",IF(B63&lt;&gt;"創立記念日","",IF($H$9="","",IF(DATE(1988+$F$9,$H$9,$J$9)&gt;DATE(1988+$B$27,$A$64,B61),"",INDEX($E$12:$K$12,1,MATCH(B62,$E$11:$K$11,0))))),IF($H$9="","",IF(DATE(1988+$F$9,$H$9,$J$9)&gt;DATE(1988+$B$27,$A$64,B61),"",INDEX($E$12:$K$12,1,MATCH(B62,$E$11:$K$11,0)))))</f>
        <v>0</v>
      </c>
      <c r="C64" s="125">
        <f>IF(C63&lt;&gt;"",IF(C63&lt;&gt;"創立記念日","",IF($H$9="","",IF(DATE(1988+$F$9,$H$9,$J$9)&gt;DATE(1988+$B$27,$A$64,C61),"",INDEX($E$12:$K$12,1,MATCH(C62,$E$11:$K$11,0))))),IF($H$9="","",IF(DATE(1988+$F$9,$H$9,$J$9)&gt;DATE(1988+$B$27,$A$64,C61),"",INDEX($E$12:$K$12,1,MATCH(C62,$E$11:$K$11,0)))))</f>
        <v>0</v>
      </c>
      <c r="D64" s="125">
        <f aca="true" t="shared" si="43" ref="D64:AF64">IF(D63&lt;&gt;"",IF(D63&lt;&gt;"創立記念日","",IF($H$9="","",IF(DATE(1988+$F$9,$H$9,$J$9)&gt;DATE(1988+$B$27,$A$64,D61),"",INDEX($E$12:$K$12,1,MATCH(D62,$E$11:$K$11,0))))),IF($H$9="","",IF(DATE(1988+$F$9,$H$9,$J$9)&gt;DATE(1988+$B$27,$A$64,D61),"",INDEX($E$12:$K$12,1,MATCH(D62,$E$11:$K$11,0)))))</f>
        <v>0</v>
      </c>
      <c r="E64" s="125">
        <f t="shared" si="43"/>
        <v>0</v>
      </c>
      <c r="F64" s="125">
        <f t="shared" si="43"/>
        <v>0</v>
      </c>
      <c r="G64" s="125">
        <f t="shared" si="43"/>
        <v>0</v>
      </c>
      <c r="H64" s="125">
        <f t="shared" si="43"/>
        <v>0</v>
      </c>
      <c r="I64" s="125">
        <f t="shared" si="43"/>
        <v>0</v>
      </c>
      <c r="J64" s="125">
        <f t="shared" si="43"/>
        <v>0</v>
      </c>
      <c r="K64" s="125">
        <f t="shared" si="43"/>
        <v>0</v>
      </c>
      <c r="L64" s="125">
        <f t="shared" si="43"/>
        <v>0</v>
      </c>
      <c r="M64" s="125">
        <f t="shared" si="43"/>
        <v>0</v>
      </c>
      <c r="N64" s="125">
        <f t="shared" si="43"/>
        <v>0</v>
      </c>
      <c r="O64" s="125">
        <f t="shared" si="43"/>
        <v>0</v>
      </c>
      <c r="P64" s="125">
        <f t="shared" si="43"/>
        <v>0</v>
      </c>
      <c r="Q64" s="125">
        <f t="shared" si="43"/>
        <v>0</v>
      </c>
      <c r="R64" s="125">
        <f t="shared" si="43"/>
        <v>0</v>
      </c>
      <c r="S64" s="125">
        <f t="shared" si="43"/>
        <v>0</v>
      </c>
      <c r="T64" s="125">
        <f t="shared" si="43"/>
        <v>0</v>
      </c>
      <c r="U64" s="125">
        <f t="shared" si="43"/>
        <v>0</v>
      </c>
      <c r="V64" s="125">
        <f t="shared" si="43"/>
        <v>0</v>
      </c>
      <c r="W64" s="125">
        <f t="shared" si="43"/>
        <v>0</v>
      </c>
      <c r="X64" s="125">
        <f t="shared" si="43"/>
      </c>
      <c r="Y64" s="125">
        <f t="shared" si="43"/>
      </c>
      <c r="Z64" s="125">
        <f t="shared" si="43"/>
        <v>0</v>
      </c>
      <c r="AA64" s="125">
        <f t="shared" si="43"/>
        <v>0</v>
      </c>
      <c r="AB64" s="125">
        <f t="shared" si="43"/>
        <v>0</v>
      </c>
      <c r="AC64" s="125">
        <f t="shared" si="43"/>
        <v>0</v>
      </c>
      <c r="AD64" s="125">
        <f t="shared" si="43"/>
      </c>
      <c r="AE64" s="125">
        <f t="shared" si="43"/>
      </c>
      <c r="AF64" s="125">
        <f t="shared" si="43"/>
      </c>
      <c r="AG64" s="37"/>
      <c r="AH64" s="37"/>
      <c r="AI64" s="37"/>
      <c r="AJ64" s="37"/>
      <c r="AK64" s="37"/>
      <c r="AL64" s="37"/>
      <c r="AM64" s="4"/>
      <c r="AN64" s="4"/>
      <c r="AO64" s="68">
        <f>IF(COUNTIF(B64:AM64,"&gt;0")=0,"",COUNTIF(B64:AM64,"&gt;0"))</f>
      </c>
      <c r="AP64" s="11" t="s">
        <v>3</v>
      </c>
      <c r="AQ64" s="73">
        <f>SUM(B64:AM64)</f>
        <v>0</v>
      </c>
      <c r="AR64" s="11" t="s">
        <v>7</v>
      </c>
    </row>
    <row r="65" spans="1:44" s="8" customFormat="1" ht="11.25">
      <c r="A65" s="24" t="s">
        <v>3</v>
      </c>
      <c r="B65" s="7"/>
      <c r="C65" s="7"/>
      <c r="D65" s="7"/>
      <c r="E65" s="5">
        <v>1</v>
      </c>
      <c r="F65" s="5">
        <f>E65+1</f>
        <v>2</v>
      </c>
      <c r="G65" s="5">
        <f aca="true" t="shared" si="44" ref="G65:AI65">F65+1</f>
        <v>3</v>
      </c>
      <c r="H65" s="5">
        <f t="shared" si="44"/>
        <v>4</v>
      </c>
      <c r="I65" s="5">
        <f t="shared" si="44"/>
        <v>5</v>
      </c>
      <c r="J65" s="5">
        <f t="shared" si="44"/>
        <v>6</v>
      </c>
      <c r="K65" s="5">
        <f t="shared" si="44"/>
        <v>7</v>
      </c>
      <c r="L65" s="5">
        <f t="shared" si="44"/>
        <v>8</v>
      </c>
      <c r="M65" s="5">
        <f t="shared" si="44"/>
        <v>9</v>
      </c>
      <c r="N65" s="5">
        <f t="shared" si="44"/>
        <v>10</v>
      </c>
      <c r="O65" s="5">
        <f t="shared" si="44"/>
        <v>11</v>
      </c>
      <c r="P65" s="5">
        <f t="shared" si="44"/>
        <v>12</v>
      </c>
      <c r="Q65" s="5">
        <f t="shared" si="44"/>
        <v>13</v>
      </c>
      <c r="R65" s="5">
        <f t="shared" si="44"/>
        <v>14</v>
      </c>
      <c r="S65" s="5">
        <f t="shared" si="44"/>
        <v>15</v>
      </c>
      <c r="T65" s="5">
        <f t="shared" si="44"/>
        <v>16</v>
      </c>
      <c r="U65" s="5">
        <f t="shared" si="44"/>
        <v>17</v>
      </c>
      <c r="V65" s="5">
        <f t="shared" si="44"/>
        <v>18</v>
      </c>
      <c r="W65" s="5">
        <f t="shared" si="44"/>
        <v>19</v>
      </c>
      <c r="X65" s="5">
        <f t="shared" si="44"/>
        <v>20</v>
      </c>
      <c r="Y65" s="5">
        <f t="shared" si="44"/>
        <v>21</v>
      </c>
      <c r="Z65" s="5">
        <f t="shared" si="44"/>
        <v>22</v>
      </c>
      <c r="AA65" s="5">
        <f t="shared" si="44"/>
        <v>23</v>
      </c>
      <c r="AB65" s="5">
        <f t="shared" si="44"/>
        <v>24</v>
      </c>
      <c r="AC65" s="5">
        <f t="shared" si="44"/>
        <v>25</v>
      </c>
      <c r="AD65" s="5">
        <f t="shared" si="44"/>
        <v>26</v>
      </c>
      <c r="AE65" s="5">
        <f t="shared" si="44"/>
        <v>27</v>
      </c>
      <c r="AF65" s="5">
        <f t="shared" si="44"/>
        <v>28</v>
      </c>
      <c r="AG65" s="5">
        <f t="shared" si="44"/>
        <v>29</v>
      </c>
      <c r="AH65" s="5">
        <f t="shared" si="44"/>
        <v>30</v>
      </c>
      <c r="AI65" s="5">
        <f t="shared" si="44"/>
        <v>31</v>
      </c>
      <c r="AJ65" s="7"/>
      <c r="AK65" s="7"/>
      <c r="AL65" s="7"/>
      <c r="AO65" s="262" t="s">
        <v>70</v>
      </c>
      <c r="AP65" s="249"/>
      <c r="AQ65" s="248" t="s">
        <v>2</v>
      </c>
      <c r="AR65" s="249"/>
    </row>
    <row r="66" spans="1:44" s="3" customFormat="1" ht="11.25">
      <c r="A66" s="25" t="s">
        <v>9</v>
      </c>
      <c r="B66" s="7"/>
      <c r="C66" s="7"/>
      <c r="D66" s="7"/>
      <c r="E66" s="5" t="str">
        <f>CHOOSE(WEEKDAY(DATE(IF($H$9&lt;4,1988,1989)+$F$9,$A$68,E65),1),"日","月","火","水","木","金","土")</f>
        <v>火</v>
      </c>
      <c r="F66" s="5" t="str">
        <f>CHOOSE(WEEKDAY(DATE(IF($H$9&lt;4,1988,1989)+$F$9,$A$68,F65),1),"日","月","火","水","木","金","土")</f>
        <v>水</v>
      </c>
      <c r="G66" s="5" t="str">
        <f aca="true" t="shared" si="45" ref="G66:AI66">CHOOSE(WEEKDAY(DATE(IF($H$9&lt;4,1988,1989)+$F$9,$A$68,G65),1),"日","月","火","水","木","金","土")</f>
        <v>木</v>
      </c>
      <c r="H66" s="5" t="str">
        <f t="shared" si="45"/>
        <v>金</v>
      </c>
      <c r="I66" s="5" t="str">
        <f t="shared" si="45"/>
        <v>土</v>
      </c>
      <c r="J66" s="5" t="str">
        <f t="shared" si="45"/>
        <v>日</v>
      </c>
      <c r="K66" s="5" t="str">
        <f t="shared" si="45"/>
        <v>月</v>
      </c>
      <c r="L66" s="5" t="str">
        <f t="shared" si="45"/>
        <v>火</v>
      </c>
      <c r="M66" s="5" t="str">
        <f t="shared" si="45"/>
        <v>水</v>
      </c>
      <c r="N66" s="5" t="str">
        <f t="shared" si="45"/>
        <v>木</v>
      </c>
      <c r="O66" s="5" t="str">
        <f t="shared" si="45"/>
        <v>金</v>
      </c>
      <c r="P66" s="5" t="str">
        <f t="shared" si="45"/>
        <v>土</v>
      </c>
      <c r="Q66" s="5" t="str">
        <f t="shared" si="45"/>
        <v>日</v>
      </c>
      <c r="R66" s="5" t="str">
        <f t="shared" si="45"/>
        <v>月</v>
      </c>
      <c r="S66" s="5" t="str">
        <f t="shared" si="45"/>
        <v>火</v>
      </c>
      <c r="T66" s="5" t="str">
        <f t="shared" si="45"/>
        <v>水</v>
      </c>
      <c r="U66" s="5" t="str">
        <f t="shared" si="45"/>
        <v>木</v>
      </c>
      <c r="V66" s="5" t="str">
        <f t="shared" si="45"/>
        <v>金</v>
      </c>
      <c r="W66" s="5" t="str">
        <f t="shared" si="45"/>
        <v>土</v>
      </c>
      <c r="X66" s="5" t="str">
        <f t="shared" si="45"/>
        <v>日</v>
      </c>
      <c r="Y66" s="5" t="str">
        <f t="shared" si="45"/>
        <v>月</v>
      </c>
      <c r="Z66" s="5" t="str">
        <f t="shared" si="45"/>
        <v>火</v>
      </c>
      <c r="AA66" s="5" t="str">
        <f t="shared" si="45"/>
        <v>水</v>
      </c>
      <c r="AB66" s="5" t="str">
        <f t="shared" si="45"/>
        <v>木</v>
      </c>
      <c r="AC66" s="5" t="str">
        <f t="shared" si="45"/>
        <v>金</v>
      </c>
      <c r="AD66" s="5" t="str">
        <f t="shared" si="45"/>
        <v>土</v>
      </c>
      <c r="AE66" s="5" t="str">
        <f t="shared" si="45"/>
        <v>日</v>
      </c>
      <c r="AF66" s="5" t="str">
        <f t="shared" si="45"/>
        <v>月</v>
      </c>
      <c r="AG66" s="5" t="str">
        <f t="shared" si="45"/>
        <v>火</v>
      </c>
      <c r="AH66" s="5" t="str">
        <f t="shared" si="45"/>
        <v>水</v>
      </c>
      <c r="AI66" s="5" t="str">
        <f t="shared" si="45"/>
        <v>木</v>
      </c>
      <c r="AJ66" s="7"/>
      <c r="AK66" s="7"/>
      <c r="AL66" s="7"/>
      <c r="AO66" s="64"/>
      <c r="AP66" s="10"/>
      <c r="AQ66" s="35"/>
      <c r="AR66" s="9"/>
    </row>
    <row r="67" spans="1:44" s="27" customFormat="1" ht="7.5" customHeight="1">
      <c r="A67" s="26"/>
      <c r="E67" s="28" t="str">
        <f aca="true" t="shared" si="46" ref="E67:AI67">IF(ISNA(MATCH(DATE(IF($H$9&lt;4,1988,1989)+$F$9,$A$68,E65),休日日付,0))=FALSE,INDEX(休日名称,MATCH(DATE(IF($H$9&lt;4,1988,1989)+$F$9,$A$68,E65),休日日付,0),2),"")</f>
        <v>元日</v>
      </c>
      <c r="F67" s="28" t="str">
        <f t="shared" si="46"/>
        <v>休日</v>
      </c>
      <c r="G67" s="28" t="str">
        <f t="shared" si="46"/>
        <v>休日</v>
      </c>
      <c r="H67" s="28">
        <f t="shared" si="46"/>
      </c>
      <c r="I67" s="28">
        <f t="shared" si="46"/>
      </c>
      <c r="J67" s="28">
        <f t="shared" si="46"/>
      </c>
      <c r="K67" s="28">
        <f t="shared" si="46"/>
      </c>
      <c r="L67" s="28">
        <f t="shared" si="46"/>
      </c>
      <c r="M67" s="28">
        <f t="shared" si="46"/>
      </c>
      <c r="N67" s="28">
        <f t="shared" si="46"/>
      </c>
      <c r="O67" s="28">
        <f t="shared" si="46"/>
      </c>
      <c r="P67" s="28">
        <f t="shared" si="46"/>
      </c>
      <c r="Q67" s="28">
        <f t="shared" si="46"/>
      </c>
      <c r="R67" s="28" t="str">
        <f t="shared" si="46"/>
        <v>成人の日</v>
      </c>
      <c r="S67" s="28">
        <f t="shared" si="46"/>
      </c>
      <c r="T67" s="28">
        <f t="shared" si="46"/>
      </c>
      <c r="U67" s="28">
        <f t="shared" si="46"/>
      </c>
      <c r="V67" s="28">
        <f t="shared" si="46"/>
      </c>
      <c r="W67" s="28">
        <f t="shared" si="46"/>
      </c>
      <c r="X67" s="28">
        <f t="shared" si="46"/>
      </c>
      <c r="Y67" s="28">
        <f t="shared" si="46"/>
      </c>
      <c r="Z67" s="28">
        <f t="shared" si="46"/>
      </c>
      <c r="AA67" s="28">
        <f t="shared" si="46"/>
      </c>
      <c r="AB67" s="28">
        <f t="shared" si="46"/>
      </c>
      <c r="AC67" s="28">
        <f t="shared" si="46"/>
      </c>
      <c r="AD67" s="28">
        <f t="shared" si="46"/>
      </c>
      <c r="AE67" s="28">
        <f t="shared" si="46"/>
      </c>
      <c r="AF67" s="28">
        <f t="shared" si="46"/>
      </c>
      <c r="AG67" s="28">
        <f t="shared" si="46"/>
      </c>
      <c r="AH67" s="28">
        <f t="shared" si="46"/>
      </c>
      <c r="AI67" s="28">
        <f t="shared" si="46"/>
      </c>
      <c r="AO67" s="30"/>
      <c r="AP67" s="29"/>
      <c r="AQ67" s="34"/>
      <c r="AR67" s="29"/>
    </row>
    <row r="68" spans="1:44" s="12" customFormat="1" ht="22.5" customHeight="1">
      <c r="A68" s="123">
        <v>1</v>
      </c>
      <c r="B68" s="37"/>
      <c r="C68" s="37"/>
      <c r="D68" s="37"/>
      <c r="E68" s="125">
        <f>IF(E67&lt;&gt;"","",IF($H$9="","",IF(DATE($F$9+1988,$H$9,$J$9)&gt;DATE(IF($H$9&lt;4,1988,1989)+$F$9,$A$68,E65),"",INDEX($E$12:$K$12,1,MATCH(E66,$E$11:$K$11,0)))))</f>
      </c>
      <c r="F68" s="125">
        <f>IF(F67&lt;&gt;"","",IF($H$9="","",IF(DATE($F$9+1988,$H$9,$J$9)&gt;DATE(IF($H$9&lt;4,1988,1989)+$F$9,$A$68,F65),"",INDEX($E$12:$K$12,1,MATCH(F66,$E$11:$K$11,0)))))</f>
      </c>
      <c r="G68" s="125">
        <f aca="true" t="shared" si="47" ref="G68:AI68">IF(G67&lt;&gt;"","",IF($H$9="","",IF(DATE($F$9+1988,$H$9,$J$9)&gt;DATE(IF($H$9&lt;4,1988,1989)+$F$9,$A$68,G65),"",INDEX($E$12:$K$12,1,MATCH(G66,$E$11:$K$11,0)))))</f>
      </c>
      <c r="H68" s="125">
        <f t="shared" si="47"/>
        <v>0</v>
      </c>
      <c r="I68" s="125">
        <f t="shared" si="47"/>
        <v>0</v>
      </c>
      <c r="J68" s="125">
        <f t="shared" si="47"/>
        <v>0</v>
      </c>
      <c r="K68" s="125">
        <f t="shared" si="47"/>
        <v>0</v>
      </c>
      <c r="L68" s="125">
        <f t="shared" si="47"/>
        <v>0</v>
      </c>
      <c r="M68" s="125">
        <f t="shared" si="47"/>
        <v>0</v>
      </c>
      <c r="N68" s="125">
        <f t="shared" si="47"/>
        <v>0</v>
      </c>
      <c r="O68" s="125">
        <f t="shared" si="47"/>
        <v>0</v>
      </c>
      <c r="P68" s="125">
        <f t="shared" si="47"/>
        <v>0</v>
      </c>
      <c r="Q68" s="125">
        <f t="shared" si="47"/>
        <v>0</v>
      </c>
      <c r="R68" s="125">
        <f t="shared" si="47"/>
      </c>
      <c r="S68" s="125">
        <f t="shared" si="47"/>
        <v>0</v>
      </c>
      <c r="T68" s="125">
        <f t="shared" si="47"/>
        <v>0</v>
      </c>
      <c r="U68" s="125">
        <f t="shared" si="47"/>
        <v>0</v>
      </c>
      <c r="V68" s="125">
        <f t="shared" si="47"/>
        <v>0</v>
      </c>
      <c r="W68" s="125">
        <f t="shared" si="47"/>
        <v>0</v>
      </c>
      <c r="X68" s="125">
        <f t="shared" si="47"/>
        <v>0</v>
      </c>
      <c r="Y68" s="125">
        <f t="shared" si="47"/>
        <v>0</v>
      </c>
      <c r="Z68" s="125">
        <f t="shared" si="47"/>
        <v>0</v>
      </c>
      <c r="AA68" s="125">
        <f t="shared" si="47"/>
        <v>0</v>
      </c>
      <c r="AB68" s="125">
        <f t="shared" si="47"/>
        <v>0</v>
      </c>
      <c r="AC68" s="125">
        <f t="shared" si="47"/>
        <v>0</v>
      </c>
      <c r="AD68" s="125">
        <f t="shared" si="47"/>
        <v>0</v>
      </c>
      <c r="AE68" s="125">
        <f t="shared" si="47"/>
        <v>0</v>
      </c>
      <c r="AF68" s="125">
        <f t="shared" si="47"/>
        <v>0</v>
      </c>
      <c r="AG68" s="125">
        <f t="shared" si="47"/>
        <v>0</v>
      </c>
      <c r="AH68" s="125">
        <f t="shared" si="47"/>
        <v>0</v>
      </c>
      <c r="AI68" s="125">
        <f t="shared" si="47"/>
        <v>0</v>
      </c>
      <c r="AJ68" s="37"/>
      <c r="AK68" s="37"/>
      <c r="AL68" s="37"/>
      <c r="AM68" s="4"/>
      <c r="AN68" s="4"/>
      <c r="AO68" s="70">
        <f>IF(COUNTIF(B68:AM68,"&gt;0")=0,"",COUNTIF(B68:AM68,"&gt;0"))</f>
      </c>
      <c r="AP68" s="71" t="s">
        <v>3</v>
      </c>
      <c r="AQ68" s="74">
        <f>SUM(B68:AM68)</f>
        <v>0</v>
      </c>
      <c r="AR68" s="71" t="s">
        <v>7</v>
      </c>
    </row>
    <row r="69" spans="1:44" s="8" customFormat="1" ht="11.25">
      <c r="A69" s="24" t="s">
        <v>3</v>
      </c>
      <c r="B69" s="7"/>
      <c r="C69" s="7"/>
      <c r="D69" s="7"/>
      <c r="E69" s="7"/>
      <c r="F69" s="7"/>
      <c r="G69" s="7"/>
      <c r="H69" s="5">
        <v>1</v>
      </c>
      <c r="I69" s="5">
        <f>H69+1</f>
        <v>2</v>
      </c>
      <c r="J69" s="5">
        <f aca="true" t="shared" si="48" ref="J69:T69">I69+1</f>
        <v>3</v>
      </c>
      <c r="K69" s="5">
        <f t="shared" si="48"/>
        <v>4</v>
      </c>
      <c r="L69" s="5">
        <f t="shared" si="48"/>
        <v>5</v>
      </c>
      <c r="M69" s="5">
        <f t="shared" si="48"/>
        <v>6</v>
      </c>
      <c r="N69" s="5">
        <f t="shared" si="48"/>
        <v>7</v>
      </c>
      <c r="O69" s="5">
        <f t="shared" si="48"/>
        <v>8</v>
      </c>
      <c r="P69" s="5">
        <f t="shared" si="48"/>
        <v>9</v>
      </c>
      <c r="Q69" s="5">
        <f t="shared" si="48"/>
        <v>10</v>
      </c>
      <c r="R69" s="5">
        <f t="shared" si="48"/>
        <v>11</v>
      </c>
      <c r="S69" s="5">
        <f t="shared" si="48"/>
        <v>12</v>
      </c>
      <c r="T69" s="5">
        <f t="shared" si="48"/>
        <v>13</v>
      </c>
      <c r="U69" s="5">
        <f aca="true" t="shared" si="49" ref="U69:AI69">T69+1</f>
        <v>14</v>
      </c>
      <c r="V69" s="5">
        <f t="shared" si="49"/>
        <v>15</v>
      </c>
      <c r="W69" s="5">
        <f t="shared" si="49"/>
        <v>16</v>
      </c>
      <c r="X69" s="5">
        <f t="shared" si="49"/>
        <v>17</v>
      </c>
      <c r="Y69" s="5">
        <f t="shared" si="49"/>
        <v>18</v>
      </c>
      <c r="Z69" s="5">
        <f t="shared" si="49"/>
        <v>19</v>
      </c>
      <c r="AA69" s="5">
        <f t="shared" si="49"/>
        <v>20</v>
      </c>
      <c r="AB69" s="5">
        <f t="shared" si="49"/>
        <v>21</v>
      </c>
      <c r="AC69" s="5">
        <f t="shared" si="49"/>
        <v>22</v>
      </c>
      <c r="AD69" s="5">
        <f t="shared" si="49"/>
        <v>23</v>
      </c>
      <c r="AE69" s="5">
        <f t="shared" si="49"/>
        <v>24</v>
      </c>
      <c r="AF69" s="5">
        <f t="shared" si="49"/>
        <v>25</v>
      </c>
      <c r="AG69" s="5">
        <f t="shared" si="49"/>
        <v>26</v>
      </c>
      <c r="AH69" s="5">
        <f t="shared" si="49"/>
        <v>27</v>
      </c>
      <c r="AI69" s="5">
        <f t="shared" si="49"/>
        <v>28</v>
      </c>
      <c r="AJ69" s="19">
        <f>IF(MOD($F$9+IF($H$9&lt;4,1988,1989),4)=0,IF(MOD($F$9+IF($H$9&lt;4,1988,1989),100)=0,IF(MOD($F$9+IF($H$9&lt;4,1988,1989),400)=0,29,""),29),"")</f>
      </c>
      <c r="AK69" s="7"/>
      <c r="AL69" s="7"/>
      <c r="AM69" s="7"/>
      <c r="AN69" s="7"/>
      <c r="AO69" s="259" t="s">
        <v>71</v>
      </c>
      <c r="AP69" s="260"/>
      <c r="AQ69" s="259" t="s">
        <v>2</v>
      </c>
      <c r="AR69" s="260"/>
    </row>
    <row r="70" spans="1:44" s="3" customFormat="1" ht="11.25">
      <c r="A70" s="25" t="s">
        <v>9</v>
      </c>
      <c r="B70" s="7"/>
      <c r="C70" s="7"/>
      <c r="D70" s="7"/>
      <c r="E70" s="7"/>
      <c r="F70" s="7"/>
      <c r="G70" s="7"/>
      <c r="H70" s="5" t="str">
        <f>CHOOSE(WEEKDAY(DATE(IF($H$9&lt;4,1988,1989)+$F$9,$A$72,H69),1),"日","月","火","水","木","金","土")</f>
        <v>金</v>
      </c>
      <c r="I70" s="5" t="str">
        <f>CHOOSE(WEEKDAY(DATE(IF($H$9&lt;4,1988,1989)+$F$9,$A$72,I69),1),"日","月","火","水","木","金","土")</f>
        <v>土</v>
      </c>
      <c r="J70" s="5" t="str">
        <f aca="true" t="shared" si="50" ref="J70:T70">CHOOSE(WEEKDAY(DATE(IF($H$9&lt;4,1988,1989)+$F$9,$A$72,J69),1),"日","月","火","水","木","金","土")</f>
        <v>日</v>
      </c>
      <c r="K70" s="5" t="str">
        <f t="shared" si="50"/>
        <v>月</v>
      </c>
      <c r="L70" s="5" t="str">
        <f t="shared" si="50"/>
        <v>火</v>
      </c>
      <c r="M70" s="5" t="str">
        <f t="shared" si="50"/>
        <v>水</v>
      </c>
      <c r="N70" s="5" t="str">
        <f t="shared" si="50"/>
        <v>木</v>
      </c>
      <c r="O70" s="5" t="str">
        <f t="shared" si="50"/>
        <v>金</v>
      </c>
      <c r="P70" s="5" t="str">
        <f t="shared" si="50"/>
        <v>土</v>
      </c>
      <c r="Q70" s="5" t="str">
        <f t="shared" si="50"/>
        <v>日</v>
      </c>
      <c r="R70" s="5" t="str">
        <f t="shared" si="50"/>
        <v>月</v>
      </c>
      <c r="S70" s="5" t="str">
        <f t="shared" si="50"/>
        <v>火</v>
      </c>
      <c r="T70" s="5" t="str">
        <f t="shared" si="50"/>
        <v>水</v>
      </c>
      <c r="U70" s="5" t="str">
        <f aca="true" t="shared" si="51" ref="U70:AI70">CHOOSE(WEEKDAY(DATE(IF($H$9&lt;4,1988,1989)+$F$9,$A$72,U69),1),"日","月","火","水","木","金","土")</f>
        <v>木</v>
      </c>
      <c r="V70" s="5" t="str">
        <f t="shared" si="51"/>
        <v>金</v>
      </c>
      <c r="W70" s="5" t="str">
        <f t="shared" si="51"/>
        <v>土</v>
      </c>
      <c r="X70" s="5" t="str">
        <f t="shared" si="51"/>
        <v>日</v>
      </c>
      <c r="Y70" s="5" t="str">
        <f t="shared" si="51"/>
        <v>月</v>
      </c>
      <c r="Z70" s="5" t="str">
        <f t="shared" si="51"/>
        <v>火</v>
      </c>
      <c r="AA70" s="5" t="str">
        <f t="shared" si="51"/>
        <v>水</v>
      </c>
      <c r="AB70" s="5" t="str">
        <f t="shared" si="51"/>
        <v>木</v>
      </c>
      <c r="AC70" s="5" t="str">
        <f t="shared" si="51"/>
        <v>金</v>
      </c>
      <c r="AD70" s="5" t="str">
        <f t="shared" si="51"/>
        <v>土</v>
      </c>
      <c r="AE70" s="5" t="str">
        <f t="shared" si="51"/>
        <v>日</v>
      </c>
      <c r="AF70" s="5" t="str">
        <f t="shared" si="51"/>
        <v>月</v>
      </c>
      <c r="AG70" s="5" t="str">
        <f t="shared" si="51"/>
        <v>火</v>
      </c>
      <c r="AH70" s="5" t="str">
        <f t="shared" si="51"/>
        <v>水</v>
      </c>
      <c r="AI70" s="5" t="str">
        <f t="shared" si="51"/>
        <v>木</v>
      </c>
      <c r="AJ70" s="19">
        <f>IF(AJ69="","",CHOOSE(WEEKDAY(DATE(IF($H$9&lt;4,1988,1989)+$F$9,$A$72,AJ69),1),"日","月","火","水","木","金","土"))</f>
      </c>
      <c r="AK70" s="7"/>
      <c r="AL70" s="7"/>
      <c r="AO70" s="63"/>
      <c r="AP70" s="9"/>
      <c r="AQ70" s="33"/>
      <c r="AR70" s="10"/>
    </row>
    <row r="71" spans="1:44" s="27" customFormat="1" ht="7.5" customHeight="1">
      <c r="A71" s="26"/>
      <c r="H71" s="28">
        <f aca="true" t="shared" si="52" ref="H71:AI71">IF(ISNA(MATCH(DATE(IF($H$9&lt;4,1988,1989)+$F$9,$A$72,H69),休日日付,0))=FALSE,INDEX(休日名称,MATCH(DATE(IF($H$9&lt;4,1988,1989)+$F$9,$A$72,H69),休日日付,0),2),"")</f>
      </c>
      <c r="I71" s="28">
        <f t="shared" si="52"/>
      </c>
      <c r="J71" s="28">
        <f t="shared" si="52"/>
      </c>
      <c r="K71" s="28">
        <f t="shared" si="52"/>
      </c>
      <c r="L71" s="28">
        <f t="shared" si="52"/>
      </c>
      <c r="M71" s="28">
        <f t="shared" si="52"/>
      </c>
      <c r="N71" s="28">
        <f t="shared" si="52"/>
      </c>
      <c r="O71" s="28">
        <f t="shared" si="52"/>
      </c>
      <c r="P71" s="28">
        <f t="shared" si="52"/>
      </c>
      <c r="Q71" s="28">
        <f t="shared" si="52"/>
      </c>
      <c r="R71" s="28" t="str">
        <f t="shared" si="52"/>
        <v>建国記念日</v>
      </c>
      <c r="S71" s="28">
        <f t="shared" si="52"/>
      </c>
      <c r="T71" s="28">
        <f t="shared" si="52"/>
      </c>
      <c r="U71" s="28">
        <f t="shared" si="52"/>
      </c>
      <c r="V71" s="28">
        <f t="shared" si="52"/>
      </c>
      <c r="W71" s="28">
        <f t="shared" si="52"/>
      </c>
      <c r="X71" s="28">
        <f t="shared" si="52"/>
      </c>
      <c r="Y71" s="28">
        <f t="shared" si="52"/>
      </c>
      <c r="Z71" s="28">
        <f t="shared" si="52"/>
      </c>
      <c r="AA71" s="28">
        <f t="shared" si="52"/>
      </c>
      <c r="AB71" s="28">
        <f t="shared" si="52"/>
      </c>
      <c r="AC71" s="28">
        <f t="shared" si="52"/>
      </c>
      <c r="AD71" s="28">
        <f t="shared" si="52"/>
      </c>
      <c r="AE71" s="28">
        <f t="shared" si="52"/>
      </c>
      <c r="AF71" s="28">
        <f t="shared" si="52"/>
      </c>
      <c r="AG71" s="28">
        <f t="shared" si="52"/>
      </c>
      <c r="AH71" s="28">
        <f t="shared" si="52"/>
      </c>
      <c r="AI71" s="28">
        <f t="shared" si="52"/>
      </c>
      <c r="AJ71" s="30">
        <f>IF(AJ69="","",IF(ISNA(MATCH(DATE(IF($H$9&lt;4,1988,1989)+$F$9,$A$72,AJ69),休日日付,0))=FALSE,INDEX(休日名称,MATCH(DATE(IF($H$9&lt;4,1988,1989)+$F$9,$A$72,AJ69),休日日付,0),2),""))</f>
      </c>
      <c r="AO71" s="30"/>
      <c r="AP71" s="29"/>
      <c r="AQ71" s="34"/>
      <c r="AR71" s="29"/>
    </row>
    <row r="72" spans="1:44" s="12" customFormat="1" ht="22.5" customHeight="1">
      <c r="A72" s="123">
        <v>2</v>
      </c>
      <c r="B72" s="37"/>
      <c r="C72" s="37"/>
      <c r="D72" s="37"/>
      <c r="E72" s="37"/>
      <c r="F72" s="37"/>
      <c r="G72" s="37"/>
      <c r="H72" s="125">
        <f>IF(H71&lt;&gt;"","",IF($H$9="","",IF(DATE(1988+$F$9,$H$9,$J$9)&gt;DATE(IF($H$9&lt;4,1988,1989)+$F$9,$A$72,H69),"",INDEX($E$12:$K$12,1,MATCH(H70,$E$11:$K$11,0)))))</f>
        <v>0</v>
      </c>
      <c r="I72" s="125">
        <f>IF(I71&lt;&gt;"","",IF($H$9="","",IF(DATE(1988+$F$9,$H$9,$J$9)&gt;DATE(IF($H$9&lt;4,1988,1989)+$F$9,$A$72,I69),"",INDEX($E$12:$K$12,1,MATCH(I70,$E$11:$K$11,0)))))</f>
        <v>0</v>
      </c>
      <c r="J72" s="125">
        <f aca="true" t="shared" si="53" ref="J72:T72">IF(J71&lt;&gt;"","",IF($H$9="","",IF(DATE(1988+$F$9,$H$9,$J$9)&gt;DATE(IF($H$9&lt;4,1988,1989)+$F$9,$A$72,J69),"",INDEX($E$12:$K$12,1,MATCH(J70,$E$11:$K$11,0)))))</f>
        <v>0</v>
      </c>
      <c r="K72" s="125">
        <f t="shared" si="53"/>
        <v>0</v>
      </c>
      <c r="L72" s="125">
        <f t="shared" si="53"/>
        <v>0</v>
      </c>
      <c r="M72" s="125">
        <f t="shared" si="53"/>
        <v>0</v>
      </c>
      <c r="N72" s="125">
        <f t="shared" si="53"/>
        <v>0</v>
      </c>
      <c r="O72" s="125">
        <f t="shared" si="53"/>
        <v>0</v>
      </c>
      <c r="P72" s="125">
        <f t="shared" si="53"/>
        <v>0</v>
      </c>
      <c r="Q72" s="125">
        <f t="shared" si="53"/>
        <v>0</v>
      </c>
      <c r="R72" s="125">
        <f t="shared" si="53"/>
      </c>
      <c r="S72" s="125">
        <f t="shared" si="53"/>
        <v>0</v>
      </c>
      <c r="T72" s="125">
        <f t="shared" si="53"/>
        <v>0</v>
      </c>
      <c r="U72" s="125">
        <f aca="true" t="shared" si="54" ref="U72:AI72">IF(U71&lt;&gt;"","",IF($H$9="","",IF(DATE(1988+$F$9,$H$9,$J$9)&gt;DATE(IF($H$9&lt;4,1988,1989)+$F$9,$A$72,U69),"",INDEX($E$12:$K$12,1,MATCH(U70,$E$11:$K$11,0)))))</f>
        <v>0</v>
      </c>
      <c r="V72" s="125">
        <f t="shared" si="54"/>
        <v>0</v>
      </c>
      <c r="W72" s="125">
        <f t="shared" si="54"/>
        <v>0</v>
      </c>
      <c r="X72" s="125">
        <f t="shared" si="54"/>
        <v>0</v>
      </c>
      <c r="Y72" s="125">
        <f t="shared" si="54"/>
        <v>0</v>
      </c>
      <c r="Z72" s="125">
        <f t="shared" si="54"/>
        <v>0</v>
      </c>
      <c r="AA72" s="125">
        <f t="shared" si="54"/>
        <v>0</v>
      </c>
      <c r="AB72" s="125">
        <f t="shared" si="54"/>
        <v>0</v>
      </c>
      <c r="AC72" s="125">
        <f t="shared" si="54"/>
        <v>0</v>
      </c>
      <c r="AD72" s="125">
        <f t="shared" si="54"/>
        <v>0</v>
      </c>
      <c r="AE72" s="125">
        <f t="shared" si="54"/>
        <v>0</v>
      </c>
      <c r="AF72" s="125">
        <f t="shared" si="54"/>
        <v>0</v>
      </c>
      <c r="AG72" s="125">
        <f t="shared" si="54"/>
        <v>0</v>
      </c>
      <c r="AH72" s="125">
        <f t="shared" si="54"/>
        <v>0</v>
      </c>
      <c r="AI72" s="125">
        <f t="shared" si="54"/>
        <v>0</v>
      </c>
      <c r="AJ72" s="126">
        <f>IF(AJ69="","",IF(AJ71&lt;&gt;"","",IF($H$9="","",IF(DATE(1988+$F$9,$H$9,$J$9)&gt;DATE(IF($H$9&lt;4,1988,1989)+$F$9,$A$72,AJ69),"",INDEX($E$12:$K$12,1,MATCH(AJ70,$E$11:$K$11,0))))))</f>
      </c>
      <c r="AK72" s="37"/>
      <c r="AL72" s="37"/>
      <c r="AM72" s="4"/>
      <c r="AN72" s="4"/>
      <c r="AO72" s="68">
        <f>IF(COUNTIF(B72:AM72,"&gt;0")=0,"",COUNTIF(B72:AM72,"&gt;0"))</f>
      </c>
      <c r="AP72" s="11" t="s">
        <v>3</v>
      </c>
      <c r="AQ72" s="36">
        <f>SUM(B72:AM72)</f>
        <v>0</v>
      </c>
      <c r="AR72" s="11" t="s">
        <v>7</v>
      </c>
    </row>
    <row r="73" spans="1:44" s="8" customFormat="1" ht="11.25">
      <c r="A73" s="24" t="s">
        <v>3</v>
      </c>
      <c r="B73" s="7"/>
      <c r="C73" s="7"/>
      <c r="D73" s="7"/>
      <c r="E73" s="7"/>
      <c r="F73" s="7"/>
      <c r="G73" s="7"/>
      <c r="H73" s="7">
        <f>IF(MOD($F$9+IF($H$9&lt;4,1988,1989),4)=0,IF(MOD($F$9+IF($H$9&lt;4,1988,1989),100)=0,IF(MOD($F$9+IF($H$9&lt;4,1988,1989),400)=0,"",1),""),1)</f>
        <v>1</v>
      </c>
      <c r="I73" s="5">
        <f>H73+1</f>
        <v>2</v>
      </c>
      <c r="J73" s="5">
        <f aca="true" t="shared" si="55" ref="J73:AL73">I73+1</f>
        <v>3</v>
      </c>
      <c r="K73" s="5">
        <f t="shared" si="55"/>
        <v>4</v>
      </c>
      <c r="L73" s="5">
        <f t="shared" si="55"/>
        <v>5</v>
      </c>
      <c r="M73" s="5">
        <f t="shared" si="55"/>
        <v>6</v>
      </c>
      <c r="N73" s="5">
        <f t="shared" si="55"/>
        <v>7</v>
      </c>
      <c r="O73" s="5">
        <f t="shared" si="55"/>
        <v>8</v>
      </c>
      <c r="P73" s="5">
        <f t="shared" si="55"/>
        <v>9</v>
      </c>
      <c r="Q73" s="5">
        <f t="shared" si="55"/>
        <v>10</v>
      </c>
      <c r="R73" s="5">
        <f t="shared" si="55"/>
        <v>11</v>
      </c>
      <c r="S73" s="5">
        <f t="shared" si="55"/>
        <v>12</v>
      </c>
      <c r="T73" s="5">
        <f t="shared" si="55"/>
        <v>13</v>
      </c>
      <c r="U73" s="5">
        <f t="shared" si="55"/>
        <v>14</v>
      </c>
      <c r="V73" s="5">
        <f t="shared" si="55"/>
        <v>15</v>
      </c>
      <c r="W73" s="5">
        <f t="shared" si="55"/>
        <v>16</v>
      </c>
      <c r="X73" s="5">
        <f t="shared" si="55"/>
        <v>17</v>
      </c>
      <c r="Y73" s="5">
        <f t="shared" si="55"/>
        <v>18</v>
      </c>
      <c r="Z73" s="5">
        <f t="shared" si="55"/>
        <v>19</v>
      </c>
      <c r="AA73" s="5">
        <f t="shared" si="55"/>
        <v>20</v>
      </c>
      <c r="AB73" s="5">
        <f t="shared" si="55"/>
        <v>21</v>
      </c>
      <c r="AC73" s="5">
        <f t="shared" si="55"/>
        <v>22</v>
      </c>
      <c r="AD73" s="5">
        <f t="shared" si="55"/>
        <v>23</v>
      </c>
      <c r="AE73" s="5">
        <f t="shared" si="55"/>
        <v>24</v>
      </c>
      <c r="AF73" s="5">
        <f t="shared" si="55"/>
        <v>25</v>
      </c>
      <c r="AG73" s="5">
        <f t="shared" si="55"/>
        <v>26</v>
      </c>
      <c r="AH73" s="5">
        <f t="shared" si="55"/>
        <v>27</v>
      </c>
      <c r="AI73" s="5">
        <f t="shared" si="55"/>
        <v>28</v>
      </c>
      <c r="AJ73" s="5">
        <f t="shared" si="55"/>
        <v>29</v>
      </c>
      <c r="AK73" s="5">
        <f t="shared" si="55"/>
        <v>30</v>
      </c>
      <c r="AL73" s="5">
        <f t="shared" si="55"/>
        <v>31</v>
      </c>
      <c r="AM73" s="19">
        <f>IF(MOD(B27+1989,4)=0,IF(MOD(B27+1989,100)&gt;0,IF(MOD(B27+1989,400),31,""),""),"")</f>
      </c>
      <c r="AO73" s="262" t="s">
        <v>72</v>
      </c>
      <c r="AP73" s="249"/>
      <c r="AQ73" s="262" t="s">
        <v>2</v>
      </c>
      <c r="AR73" s="249"/>
    </row>
    <row r="74" spans="1:44" s="3" customFormat="1" ht="11.25">
      <c r="A74" s="25" t="s">
        <v>9</v>
      </c>
      <c r="B74" s="13"/>
      <c r="C74" s="7"/>
      <c r="D74" s="7"/>
      <c r="E74" s="7"/>
      <c r="F74" s="7"/>
      <c r="G74" s="7"/>
      <c r="H74" s="7" t="str">
        <f>IF(H73="","",CHOOSE(WEEKDAY(DATE(IF($H$9&lt;4,1988,1989)+$F$9,$A$76,H73),1),"日","月","火","水","木","金","土"))</f>
        <v>金</v>
      </c>
      <c r="I74" s="5" t="str">
        <f>CHOOSE(WEEKDAY(DATE(IF($H$9&lt;4,1988,1989)+$F$9,$A$76,I73),1),"日","月","火","水","木","金","土")</f>
        <v>土</v>
      </c>
      <c r="J74" s="5" t="str">
        <f aca="true" t="shared" si="56" ref="J74:AL74">CHOOSE(WEEKDAY(DATE(IF($H$9&lt;4,1988,1989)+$F$9,$A$76,J73),1),"日","月","火","水","木","金","土")</f>
        <v>日</v>
      </c>
      <c r="K74" s="5" t="str">
        <f t="shared" si="56"/>
        <v>月</v>
      </c>
      <c r="L74" s="5" t="str">
        <f t="shared" si="56"/>
        <v>火</v>
      </c>
      <c r="M74" s="5" t="str">
        <f t="shared" si="56"/>
        <v>水</v>
      </c>
      <c r="N74" s="5" t="str">
        <f t="shared" si="56"/>
        <v>木</v>
      </c>
      <c r="O74" s="5" t="str">
        <f t="shared" si="56"/>
        <v>金</v>
      </c>
      <c r="P74" s="5" t="str">
        <f t="shared" si="56"/>
        <v>土</v>
      </c>
      <c r="Q74" s="5" t="str">
        <f t="shared" si="56"/>
        <v>日</v>
      </c>
      <c r="R74" s="5" t="str">
        <f t="shared" si="56"/>
        <v>月</v>
      </c>
      <c r="S74" s="5" t="str">
        <f t="shared" si="56"/>
        <v>火</v>
      </c>
      <c r="T74" s="5" t="str">
        <f t="shared" si="56"/>
        <v>水</v>
      </c>
      <c r="U74" s="5" t="str">
        <f t="shared" si="56"/>
        <v>木</v>
      </c>
      <c r="V74" s="5" t="str">
        <f t="shared" si="56"/>
        <v>金</v>
      </c>
      <c r="W74" s="5" t="str">
        <f t="shared" si="56"/>
        <v>土</v>
      </c>
      <c r="X74" s="5" t="str">
        <f t="shared" si="56"/>
        <v>日</v>
      </c>
      <c r="Y74" s="5" t="str">
        <f t="shared" si="56"/>
        <v>月</v>
      </c>
      <c r="Z74" s="5" t="str">
        <f t="shared" si="56"/>
        <v>火</v>
      </c>
      <c r="AA74" s="5" t="str">
        <f t="shared" si="56"/>
        <v>水</v>
      </c>
      <c r="AB74" s="5" t="str">
        <f t="shared" si="56"/>
        <v>木</v>
      </c>
      <c r="AC74" s="5" t="str">
        <f t="shared" si="56"/>
        <v>金</v>
      </c>
      <c r="AD74" s="5" t="str">
        <f t="shared" si="56"/>
        <v>土</v>
      </c>
      <c r="AE74" s="5" t="str">
        <f t="shared" si="56"/>
        <v>日</v>
      </c>
      <c r="AF74" s="5" t="str">
        <f t="shared" si="56"/>
        <v>月</v>
      </c>
      <c r="AG74" s="5" t="str">
        <f t="shared" si="56"/>
        <v>火</v>
      </c>
      <c r="AH74" s="5" t="str">
        <f t="shared" si="56"/>
        <v>水</v>
      </c>
      <c r="AI74" s="5" t="str">
        <f t="shared" si="56"/>
        <v>木</v>
      </c>
      <c r="AJ74" s="5" t="str">
        <f t="shared" si="56"/>
        <v>金</v>
      </c>
      <c r="AK74" s="5" t="str">
        <f t="shared" si="56"/>
        <v>土</v>
      </c>
      <c r="AL74" s="5" t="str">
        <f t="shared" si="56"/>
        <v>日</v>
      </c>
      <c r="AM74" s="19">
        <f>IF(AM73="","",CHOOSE(WEEKDAY(DATE(IF($H$9&lt;4,1988,1989)+$F$9,$A$76,AM73),1),"日","月","火","水","木","金","土"))</f>
      </c>
      <c r="AN74" s="7"/>
      <c r="AO74" s="63"/>
      <c r="AP74" s="9"/>
      <c r="AQ74" s="54"/>
      <c r="AR74" s="9"/>
    </row>
    <row r="75" spans="1:44" s="27" customFormat="1" ht="7.5" customHeight="1">
      <c r="A75" s="26"/>
      <c r="B75" s="31"/>
      <c r="H75" s="27">
        <f>IF(H73="","",IF(ISNA(MATCH(DATE(IF($H$9&lt;4,1988,1989)+$F$9,$A$76,H73),休日日付,0))=FALSE,INDEX(休日名称,MATCH(DATE(IF($H$9&lt;4,1988,1989)+$F$9,$A$76,H73),休日日付,0),2),""))</f>
      </c>
      <c r="I75" s="28">
        <f>IF(ISNA(MATCH(DATE(IF($H$9&lt;4,1988,1989)+$F$9,$A$76,I73),休日日付,0))=FALSE,INDEX(休日名称,MATCH(DATE(IF($H$9&lt;4,1988,1989)+$F$9,$A$76,I73),休日日付,0),2),"")</f>
      </c>
      <c r="J75" s="28">
        <f aca="true" t="shared" si="57" ref="J75:AL75">IF(ISNA(MATCH(DATE(IF($H$9&lt;4,1988,1989)+$F$9,$A$76,J73),休日日付,0))=FALSE,INDEX(休日名称,MATCH(DATE(IF($H$9&lt;4,1988,1989)+$F$9,$A$76,J73),休日日付,0),2),"")</f>
      </c>
      <c r="K75" s="28">
        <f t="shared" si="57"/>
      </c>
      <c r="L75" s="28">
        <f t="shared" si="57"/>
      </c>
      <c r="M75" s="28">
        <f t="shared" si="57"/>
      </c>
      <c r="N75" s="28">
        <f t="shared" si="57"/>
      </c>
      <c r="O75" s="28">
        <f t="shared" si="57"/>
      </c>
      <c r="P75" s="28">
        <f t="shared" si="57"/>
      </c>
      <c r="Q75" s="28">
        <f t="shared" si="57"/>
      </c>
      <c r="R75" s="28">
        <f t="shared" si="57"/>
      </c>
      <c r="S75" s="28">
        <f t="shared" si="57"/>
      </c>
      <c r="T75" s="28">
        <f t="shared" si="57"/>
      </c>
      <c r="U75" s="28">
        <f t="shared" si="57"/>
      </c>
      <c r="V75" s="28">
        <f t="shared" si="57"/>
      </c>
      <c r="W75" s="28">
        <f t="shared" si="57"/>
      </c>
      <c r="X75" s="28">
        <f t="shared" si="57"/>
      </c>
      <c r="Y75" s="28">
        <f t="shared" si="57"/>
      </c>
      <c r="Z75" s="28">
        <f t="shared" si="57"/>
      </c>
      <c r="AA75" s="28">
        <f t="shared" si="57"/>
      </c>
      <c r="AB75" s="28" t="str">
        <f t="shared" si="57"/>
        <v>春分の日</v>
      </c>
      <c r="AC75" s="28">
        <f t="shared" si="57"/>
      </c>
      <c r="AD75" s="28">
        <f t="shared" si="57"/>
      </c>
      <c r="AE75" s="28">
        <f t="shared" si="57"/>
      </c>
      <c r="AF75" s="28">
        <f t="shared" si="57"/>
      </c>
      <c r="AG75" s="28">
        <f t="shared" si="57"/>
      </c>
      <c r="AH75" s="28">
        <f t="shared" si="57"/>
      </c>
      <c r="AI75" s="28">
        <f t="shared" si="57"/>
      </c>
      <c r="AJ75" s="28">
        <f t="shared" si="57"/>
      </c>
      <c r="AK75" s="28">
        <f t="shared" si="57"/>
      </c>
      <c r="AL75" s="28">
        <f t="shared" si="57"/>
      </c>
      <c r="AM75" s="30">
        <f>IF(AM73="","",IF(ISNA(MATCH(DATE(IF($H$9&lt;4,1988,1989)+$F$9,$A$72,AM73),休日日付,0))=FALSE,INDEX(休日名称,MATCH(DATE(IF($H$9&lt;4,1988,1989)+$F$9,$A$72,AM73),休日日付,0),2),""))</f>
      </c>
      <c r="AO75" s="30"/>
      <c r="AP75" s="29"/>
      <c r="AQ75" s="56"/>
      <c r="AR75" s="29"/>
    </row>
    <row r="76" spans="1:44" s="12" customFormat="1" ht="22.5" customHeight="1">
      <c r="A76" s="123">
        <v>3</v>
      </c>
      <c r="B76" s="14"/>
      <c r="C76" s="38"/>
      <c r="D76" s="38"/>
      <c r="E76" s="38"/>
      <c r="F76" s="38"/>
      <c r="G76" s="38"/>
      <c r="H76" s="152">
        <f>IF(H73="","",IF(H75&lt;&gt;"","",IF($H$9="","",IF(DATE(1988+$F$9,$H$9,$J$9)&gt;DATE(IF($H$9&lt;4,1988,1989)+$F$9,$A$76,H73),"",INDEX($E$12:$K$12,1,MATCH(H74,$E$11:$K$11,0))))))</f>
        <v>0</v>
      </c>
      <c r="I76" s="125">
        <f>IF(I75&lt;&gt;"","",IF($H$9="","",IF(DATE(1988+$F$9,$H$9,$J$9)&gt;DATE(IF($H$9&lt;4,1988,1989)+$F$9,$A$76,I73),"",INDEX($E$12:$K$12,1,MATCH(I74,$E$11:$K$11,0)))))</f>
        <v>0</v>
      </c>
      <c r="J76" s="125">
        <f aca="true" t="shared" si="58" ref="J76:AL76">IF(J75&lt;&gt;"","",IF($H$9="","",IF(DATE(1988+$F$9,$H$9,$J$9)&gt;DATE(IF($H$9&lt;4,1988,1989)+$F$9,$A$76,J73),"",INDEX($E$12:$K$12,1,MATCH(J74,$E$11:$K$11,0)))))</f>
        <v>0</v>
      </c>
      <c r="K76" s="125">
        <f t="shared" si="58"/>
        <v>0</v>
      </c>
      <c r="L76" s="125">
        <f t="shared" si="58"/>
        <v>0</v>
      </c>
      <c r="M76" s="125">
        <f t="shared" si="58"/>
        <v>0</v>
      </c>
      <c r="N76" s="125">
        <f t="shared" si="58"/>
        <v>0</v>
      </c>
      <c r="O76" s="125">
        <f t="shared" si="58"/>
        <v>0</v>
      </c>
      <c r="P76" s="125">
        <f t="shared" si="58"/>
        <v>0</v>
      </c>
      <c r="Q76" s="125">
        <f t="shared" si="58"/>
        <v>0</v>
      </c>
      <c r="R76" s="125">
        <f t="shared" si="58"/>
        <v>0</v>
      </c>
      <c r="S76" s="125">
        <f t="shared" si="58"/>
        <v>0</v>
      </c>
      <c r="T76" s="125">
        <f t="shared" si="58"/>
        <v>0</v>
      </c>
      <c r="U76" s="125">
        <f t="shared" si="58"/>
        <v>0</v>
      </c>
      <c r="V76" s="125">
        <f t="shared" si="58"/>
        <v>0</v>
      </c>
      <c r="W76" s="125">
        <f t="shared" si="58"/>
        <v>0</v>
      </c>
      <c r="X76" s="125">
        <f t="shared" si="58"/>
        <v>0</v>
      </c>
      <c r="Y76" s="125">
        <f t="shared" si="58"/>
        <v>0</v>
      </c>
      <c r="Z76" s="125">
        <f t="shared" si="58"/>
        <v>0</v>
      </c>
      <c r="AA76" s="125">
        <f t="shared" si="58"/>
        <v>0</v>
      </c>
      <c r="AB76" s="125">
        <f t="shared" si="58"/>
      </c>
      <c r="AC76" s="125">
        <f t="shared" si="58"/>
        <v>0</v>
      </c>
      <c r="AD76" s="125">
        <f t="shared" si="58"/>
        <v>0</v>
      </c>
      <c r="AE76" s="125">
        <f t="shared" si="58"/>
        <v>0</v>
      </c>
      <c r="AF76" s="125">
        <f t="shared" si="58"/>
        <v>0</v>
      </c>
      <c r="AG76" s="125">
        <f t="shared" si="58"/>
        <v>0</v>
      </c>
      <c r="AH76" s="125">
        <f t="shared" si="58"/>
        <v>0</v>
      </c>
      <c r="AI76" s="125">
        <f t="shared" si="58"/>
        <v>0</v>
      </c>
      <c r="AJ76" s="125">
        <f t="shared" si="58"/>
        <v>0</v>
      </c>
      <c r="AK76" s="125">
        <f t="shared" si="58"/>
        <v>0</v>
      </c>
      <c r="AL76" s="125">
        <f t="shared" si="58"/>
        <v>0</v>
      </c>
      <c r="AM76" s="126">
        <f>IF(AM73="","",IF(AM75&lt;&gt;"","",IF($H$9="","",IF(DATE(1988+$F$9,$H$9,$J$9)&gt;DATE(IF($H$9&lt;4,1988,1989)+$F$9,$A$72,AM73),"",INDEX($E$12:$K$12,1,MATCH(AM74,$E$11:$K$11,0))))))</f>
      </c>
      <c r="AN76" s="38"/>
      <c r="AO76" s="70">
        <f>IF(COUNTIF(B76:AM76,"&gt;0")=0,"",COUNTIF(B76:AM76,"&gt;0"))</f>
      </c>
      <c r="AP76" s="71" t="s">
        <v>3</v>
      </c>
      <c r="AQ76" s="72">
        <f>SUM(B76:AM76)</f>
        <v>0</v>
      </c>
      <c r="AR76" s="71" t="s">
        <v>7</v>
      </c>
    </row>
    <row r="77" spans="36:44" ht="11.25" customHeight="1">
      <c r="AJ77" s="291" t="s">
        <v>8</v>
      </c>
      <c r="AK77" s="292"/>
      <c r="AL77" s="292"/>
      <c r="AM77" s="292"/>
      <c r="AN77" s="66"/>
      <c r="AO77" s="290">
        <f>SUM(AO32,AO36,AO40,AO44,AO48,AO52,AO56,AO60,AO64,AO68,AO72,AO76)</f>
        <v>0</v>
      </c>
      <c r="AP77" s="69"/>
      <c r="AQ77" s="281">
        <f>SUM(AQ32+AQ36+AQ40+AQ44+AQ48+AQ52+AQ56+AQ60+AQ64+AQ68+AQ72+AQ76)</f>
        <v>0</v>
      </c>
      <c r="AR77" s="69"/>
    </row>
    <row r="78" spans="1:44" ht="15" customHeight="1">
      <c r="A78" s="275" t="s">
        <v>58</v>
      </c>
      <c r="B78" s="276"/>
      <c r="C78" s="252" t="s">
        <v>3</v>
      </c>
      <c r="D78" s="185" t="s">
        <v>4</v>
      </c>
      <c r="E78" s="185" t="s">
        <v>10</v>
      </c>
      <c r="F78" s="185" t="s">
        <v>11</v>
      </c>
      <c r="G78" s="185" t="s">
        <v>5</v>
      </c>
      <c r="H78" s="185" t="s">
        <v>6</v>
      </c>
      <c r="I78" s="252" t="s">
        <v>53</v>
      </c>
      <c r="L78" s="254"/>
      <c r="M78" s="254"/>
      <c r="N78" s="254"/>
      <c r="O78" s="353" t="s">
        <v>12</v>
      </c>
      <c r="P78" s="354"/>
      <c r="Q78" s="355" t="s">
        <v>81</v>
      </c>
      <c r="R78" s="288"/>
      <c r="S78" s="289"/>
      <c r="T78" s="112"/>
      <c r="U78" s="287" t="s">
        <v>82</v>
      </c>
      <c r="V78" s="288"/>
      <c r="W78" s="289"/>
      <c r="X78" s="263" t="s">
        <v>83</v>
      </c>
      <c r="Y78" s="294"/>
      <c r="Z78" s="294"/>
      <c r="AA78" s="294"/>
      <c r="AB78" s="295"/>
      <c r="AC78" s="263" t="s">
        <v>84</v>
      </c>
      <c r="AD78" s="264"/>
      <c r="AE78" s="264"/>
      <c r="AF78" s="265"/>
      <c r="AJ78" s="282"/>
      <c r="AK78" s="293"/>
      <c r="AL78" s="293"/>
      <c r="AM78" s="293"/>
      <c r="AN78" s="67"/>
      <c r="AO78" s="282"/>
      <c r="AP78" s="65" t="s">
        <v>3</v>
      </c>
      <c r="AQ78" s="282"/>
      <c r="AR78" s="65" t="s">
        <v>7</v>
      </c>
    </row>
    <row r="79" spans="1:44" ht="21.75" customHeight="1">
      <c r="A79" s="277"/>
      <c r="B79" s="278"/>
      <c r="C79" s="253"/>
      <c r="D79" s="179"/>
      <c r="E79" s="179"/>
      <c r="F79" s="179"/>
      <c r="G79" s="179"/>
      <c r="H79" s="179"/>
      <c r="I79" s="253"/>
      <c r="L79" s="17"/>
      <c r="M79" s="17"/>
      <c r="O79" s="136">
        <f>IF(E19="","",E19)</f>
        <v>0</v>
      </c>
      <c r="P79" s="113" t="s">
        <v>7</v>
      </c>
      <c r="Q79" s="266">
        <f>IF(G19="","",G19)</f>
      </c>
      <c r="R79" s="267"/>
      <c r="S79" s="267"/>
      <c r="T79" s="114" t="s">
        <v>91</v>
      </c>
      <c r="U79" s="267">
        <f>IF(K19="","",K19)</f>
      </c>
      <c r="V79" s="268"/>
      <c r="W79" s="268"/>
      <c r="X79" s="266">
        <f>IF(N19="","",N19)</f>
      </c>
      <c r="Y79" s="268"/>
      <c r="Z79" s="116" t="s">
        <v>91</v>
      </c>
      <c r="AA79" s="267">
        <f>IF(Q19="","",Q19)</f>
      </c>
      <c r="AB79" s="286"/>
      <c r="AC79" s="283">
        <f>IF(S19="","",S19)</f>
      </c>
      <c r="AD79" s="284"/>
      <c r="AE79" s="284"/>
      <c r="AF79" s="285"/>
      <c r="AH79" s="106"/>
      <c r="AJ79" s="52"/>
      <c r="AO79" s="53"/>
      <c r="AR79" s="47"/>
    </row>
    <row r="80" spans="1:32" ht="21.75" customHeight="1">
      <c r="A80" s="277"/>
      <c r="B80" s="278"/>
      <c r="C80" s="255">
        <f aca="true" t="shared" si="59" ref="C80:I80">E12</f>
        <v>0</v>
      </c>
      <c r="D80" s="250">
        <f t="shared" si="59"/>
        <v>0</v>
      </c>
      <c r="E80" s="250">
        <f t="shared" si="59"/>
        <v>0</v>
      </c>
      <c r="F80" s="250">
        <f t="shared" si="59"/>
        <v>0</v>
      </c>
      <c r="G80" s="250">
        <f t="shared" si="59"/>
        <v>0</v>
      </c>
      <c r="H80" s="250">
        <f t="shared" si="59"/>
        <v>0</v>
      </c>
      <c r="I80" s="255">
        <f t="shared" si="59"/>
        <v>0</v>
      </c>
      <c r="L80" s="17"/>
      <c r="M80" s="17"/>
      <c r="O80" s="136">
        <f>IF(E20="","",E20)</f>
        <v>0</v>
      </c>
      <c r="P80" s="113" t="s">
        <v>7</v>
      </c>
      <c r="Q80" s="266">
        <f>IF(G20="","",G20)</f>
      </c>
      <c r="R80" s="267"/>
      <c r="S80" s="267"/>
      <c r="T80" s="114" t="s">
        <v>91</v>
      </c>
      <c r="U80" s="267">
        <f>IF(K20="","",K20)</f>
      </c>
      <c r="V80" s="268"/>
      <c r="W80" s="268"/>
      <c r="X80" s="266">
        <f>IF(N20="","",N20)</f>
      </c>
      <c r="Y80" s="268"/>
      <c r="Z80" s="114" t="s">
        <v>91</v>
      </c>
      <c r="AA80" s="267">
        <f>IF(Q20="","",Q20)</f>
      </c>
      <c r="AB80" s="286"/>
      <c r="AC80" s="283">
        <f>IF(S20="","",S20)</f>
      </c>
      <c r="AD80" s="284"/>
      <c r="AE80" s="284"/>
      <c r="AF80" s="285"/>
    </row>
    <row r="81" spans="1:44" ht="21.75" customHeight="1">
      <c r="A81" s="279"/>
      <c r="B81" s="280"/>
      <c r="C81" s="256"/>
      <c r="D81" s="251"/>
      <c r="E81" s="251"/>
      <c r="F81" s="251"/>
      <c r="G81" s="251"/>
      <c r="H81" s="251"/>
      <c r="I81" s="256"/>
      <c r="O81" s="136">
        <f>IF(E21="","",E21)</f>
        <v>0</v>
      </c>
      <c r="P81" s="113" t="s">
        <v>7</v>
      </c>
      <c r="Q81" s="266">
        <f>IF(G21="","",G21)</f>
      </c>
      <c r="R81" s="267"/>
      <c r="S81" s="267"/>
      <c r="T81" s="114" t="s">
        <v>91</v>
      </c>
      <c r="U81" s="267">
        <f>IF(K21="","",K21)</f>
      </c>
      <c r="V81" s="268"/>
      <c r="W81" s="268"/>
      <c r="X81" s="266">
        <f>IF(N21="","",N21)</f>
      </c>
      <c r="Y81" s="268"/>
      <c r="Z81" s="114" t="s">
        <v>91</v>
      </c>
      <c r="AA81" s="267">
        <f>IF(Q21="","",Q21)</f>
      </c>
      <c r="AB81" s="286"/>
      <c r="AC81" s="283">
        <f>IF(S21="","",S21)</f>
      </c>
      <c r="AD81" s="284"/>
      <c r="AE81" s="284"/>
      <c r="AF81" s="285"/>
      <c r="AG81" s="115"/>
      <c r="AH81" s="257">
        <f>IF(U6="","",CONCATENATE("監督者：",U6,"　"))</f>
      </c>
      <c r="AI81" s="258"/>
      <c r="AJ81" s="258"/>
      <c r="AK81" s="258"/>
      <c r="AL81" s="258"/>
      <c r="AM81" s="258"/>
      <c r="AN81" s="258"/>
      <c r="AO81" s="258"/>
      <c r="AP81" s="258"/>
      <c r="AQ81" s="258"/>
      <c r="AR81" s="258"/>
    </row>
    <row r="82" spans="1:32" ht="21.75" customHeight="1">
      <c r="A82" s="269" t="s">
        <v>418</v>
      </c>
      <c r="B82" s="270"/>
      <c r="C82" s="270"/>
      <c r="D82" s="271"/>
      <c r="E82" s="272">
        <f>G13</f>
        <v>0</v>
      </c>
      <c r="F82" s="273"/>
      <c r="G82" s="273"/>
      <c r="H82" s="273"/>
      <c r="I82" s="274"/>
      <c r="O82" s="136">
        <f>IF(E22="","",E22)</f>
        <v>0</v>
      </c>
      <c r="P82" s="113" t="s">
        <v>7</v>
      </c>
      <c r="Q82" s="266">
        <f>IF(G22="","",G22)</f>
      </c>
      <c r="R82" s="267"/>
      <c r="S82" s="267"/>
      <c r="T82" s="114" t="s">
        <v>91</v>
      </c>
      <c r="U82" s="267">
        <f>IF(K22="","",K22)</f>
      </c>
      <c r="V82" s="268"/>
      <c r="W82" s="268"/>
      <c r="X82" s="266">
        <f>IF(N22="","",N22)</f>
      </c>
      <c r="Y82" s="268"/>
      <c r="Z82" s="114" t="s">
        <v>91</v>
      </c>
      <c r="AA82" s="267">
        <f>IF(Q22="","",Q22)</f>
      </c>
      <c r="AB82" s="286"/>
      <c r="AC82" s="283">
        <f>IF(S22="","",S22)</f>
      </c>
      <c r="AD82" s="284"/>
      <c r="AE82" s="284"/>
      <c r="AF82" s="285"/>
    </row>
    <row r="83" spans="1:32" ht="21.75" customHeight="1">
      <c r="A83" s="351"/>
      <c r="B83" s="351"/>
      <c r="C83" s="351"/>
      <c r="D83" s="351"/>
      <c r="E83" s="351"/>
      <c r="F83" s="351"/>
      <c r="G83" s="351"/>
      <c r="H83" s="351"/>
      <c r="I83" s="351"/>
      <c r="J83" s="351"/>
      <c r="K83" s="351"/>
      <c r="L83" s="351"/>
      <c r="M83" s="351"/>
      <c r="N83" s="352"/>
      <c r="O83" s="136">
        <f>IF(E23="","",E23)</f>
        <v>0</v>
      </c>
      <c r="P83" s="113" t="s">
        <v>7</v>
      </c>
      <c r="Q83" s="266">
        <f>IF(G23="","",G23)</f>
      </c>
      <c r="R83" s="267"/>
      <c r="S83" s="267"/>
      <c r="T83" s="114" t="s">
        <v>91</v>
      </c>
      <c r="U83" s="267">
        <f>IF(K23="","",K23)</f>
      </c>
      <c r="V83" s="268"/>
      <c r="W83" s="268"/>
      <c r="X83" s="266">
        <f>IF(N23="","",N23)</f>
      </c>
      <c r="Y83" s="268"/>
      <c r="Z83" s="114" t="s">
        <v>91</v>
      </c>
      <c r="AA83" s="267">
        <f>IF(Q23="","",Q23)</f>
      </c>
      <c r="AB83" s="286"/>
      <c r="AC83" s="283">
        <f>IF(S23="","",S23)</f>
      </c>
      <c r="AD83" s="284"/>
      <c r="AE83" s="284"/>
      <c r="AF83" s="285"/>
    </row>
    <row r="84" spans="4:6" ht="19.5" customHeight="1">
      <c r="D84" s="39"/>
      <c r="E84" s="39"/>
      <c r="F84" s="40"/>
    </row>
    <row r="85" spans="4:6" ht="19.5" customHeight="1">
      <c r="D85" s="39"/>
      <c r="E85" s="39"/>
      <c r="F85" s="40"/>
    </row>
    <row r="86" spans="4:6" ht="19.5" customHeight="1">
      <c r="D86" s="39"/>
      <c r="E86" s="39"/>
      <c r="F86" s="40"/>
    </row>
    <row r="87" spans="4:6" ht="19.5" customHeight="1">
      <c r="D87" s="39"/>
      <c r="E87" s="39"/>
      <c r="F87" s="40"/>
    </row>
    <row r="88" spans="4:6" ht="19.5" customHeight="1">
      <c r="D88" s="39"/>
      <c r="E88" s="39"/>
      <c r="F88" s="40"/>
    </row>
    <row r="89" spans="4:6" ht="19.5" customHeight="1">
      <c r="D89" s="39"/>
      <c r="E89" s="39"/>
      <c r="F89" s="40"/>
    </row>
    <row r="90" spans="4:6" ht="19.5" customHeight="1">
      <c r="D90" s="39"/>
      <c r="E90" s="39"/>
      <c r="F90" s="41"/>
    </row>
    <row r="91" spans="4:6" ht="19.5" customHeight="1">
      <c r="D91" s="39"/>
      <c r="E91" s="39"/>
      <c r="F91" s="41"/>
    </row>
    <row r="92" spans="4:6" ht="19.5" customHeight="1">
      <c r="D92" s="39"/>
      <c r="E92" s="39"/>
      <c r="F92" s="41"/>
    </row>
    <row r="93" spans="4:6" ht="19.5" customHeight="1">
      <c r="D93" s="39"/>
      <c r="E93" s="39"/>
      <c r="F93" s="41"/>
    </row>
    <row r="94" spans="4:6" ht="19.5" customHeight="1">
      <c r="D94" s="39"/>
      <c r="E94" s="39"/>
      <c r="F94" s="41"/>
    </row>
    <row r="95" spans="4:6" ht="19.5" customHeight="1">
      <c r="D95" s="39"/>
      <c r="E95" s="39"/>
      <c r="F95" s="41"/>
    </row>
    <row r="96" spans="4:6" ht="19.5" customHeight="1">
      <c r="D96" s="39"/>
      <c r="E96" s="39"/>
      <c r="F96" s="39"/>
    </row>
    <row r="97" spans="4:6" ht="19.5" customHeight="1">
      <c r="D97" s="39"/>
      <c r="E97" s="39"/>
      <c r="F97" s="39"/>
    </row>
    <row r="98" spans="4:6" ht="19.5" customHeight="1">
      <c r="D98" s="39"/>
      <c r="E98" s="39"/>
      <c r="F98" s="39"/>
    </row>
    <row r="99" spans="4:6" ht="19.5" customHeight="1">
      <c r="D99" s="39"/>
      <c r="E99" s="39"/>
      <c r="F99" s="39"/>
    </row>
    <row r="100" spans="4:6" ht="19.5" customHeight="1">
      <c r="D100" s="39"/>
      <c r="E100" s="39"/>
      <c r="F100" s="39"/>
    </row>
    <row r="101" spans="4:6" ht="19.5" customHeight="1">
      <c r="D101" s="39"/>
      <c r="E101" s="39"/>
      <c r="F101" s="39"/>
    </row>
    <row r="102" spans="4:6" ht="19.5" customHeight="1">
      <c r="D102" s="39"/>
      <c r="E102" s="39"/>
      <c r="F102" s="39"/>
    </row>
    <row r="103" spans="4:6" ht="19.5" customHeight="1">
      <c r="D103" s="39"/>
      <c r="E103" s="39"/>
      <c r="F103" s="39"/>
    </row>
    <row r="104" spans="4:6" ht="19.5" customHeight="1">
      <c r="D104" s="39"/>
      <c r="E104" s="39"/>
      <c r="F104" s="39"/>
    </row>
    <row r="105" spans="4:6" ht="19.5" customHeight="1">
      <c r="D105" s="39"/>
      <c r="E105" s="39"/>
      <c r="F105" s="39"/>
    </row>
    <row r="106" spans="4:6" ht="19.5" customHeight="1">
      <c r="D106" s="39"/>
      <c r="E106" s="39"/>
      <c r="F106" s="39"/>
    </row>
    <row r="107" spans="4:6" ht="19.5" customHeight="1">
      <c r="D107" s="39"/>
      <c r="E107" s="39"/>
      <c r="F107" s="39"/>
    </row>
    <row r="108" spans="4:6" ht="19.5" customHeight="1">
      <c r="D108" s="39"/>
      <c r="E108" s="39"/>
      <c r="F108" s="39"/>
    </row>
    <row r="109" spans="4:6" ht="19.5" customHeight="1">
      <c r="D109" s="39"/>
      <c r="E109" s="39"/>
      <c r="F109" s="39"/>
    </row>
    <row r="110" spans="4:6" ht="19.5" customHeight="1">
      <c r="D110" s="39"/>
      <c r="E110" s="39"/>
      <c r="F110" s="39"/>
    </row>
    <row r="111" spans="4:6" ht="19.5" customHeight="1">
      <c r="D111" s="39"/>
      <c r="E111" s="39"/>
      <c r="F111" s="39"/>
    </row>
    <row r="112" spans="4:6" ht="19.5" customHeight="1">
      <c r="D112" s="39"/>
      <c r="E112" s="39"/>
      <c r="F112" s="39"/>
    </row>
    <row r="113" spans="4:6" ht="19.5" customHeight="1">
      <c r="D113" s="39"/>
      <c r="E113" s="39"/>
      <c r="F113" s="39"/>
    </row>
    <row r="114" spans="4:6" ht="19.5" customHeight="1">
      <c r="D114" s="39"/>
      <c r="E114" s="39"/>
      <c r="F114" s="39"/>
    </row>
    <row r="115" spans="4:6" ht="19.5" customHeight="1">
      <c r="D115" s="39"/>
      <c r="E115" s="39"/>
      <c r="F115" s="39"/>
    </row>
    <row r="116" spans="4:6" ht="19.5" customHeight="1">
      <c r="D116" s="39"/>
      <c r="E116" s="39"/>
      <c r="F116" s="39"/>
    </row>
    <row r="117" spans="4:6" ht="19.5" customHeight="1">
      <c r="D117" s="39"/>
      <c r="E117" s="39"/>
      <c r="F117" s="39"/>
    </row>
    <row r="118" spans="4:6" ht="19.5" customHeight="1">
      <c r="D118" s="39"/>
      <c r="E118" s="39"/>
      <c r="F118" s="39"/>
    </row>
    <row r="119" spans="4:6" ht="19.5" customHeight="1">
      <c r="D119" s="39"/>
      <c r="E119" s="39"/>
      <c r="F119" s="39"/>
    </row>
    <row r="120" spans="4:6" ht="19.5" customHeight="1">
      <c r="D120" s="39"/>
      <c r="E120" s="39"/>
      <c r="F120" s="39"/>
    </row>
    <row r="121" spans="4:6" ht="19.5" customHeight="1">
      <c r="D121" s="39"/>
      <c r="E121" s="39"/>
      <c r="F121" s="39"/>
    </row>
    <row r="122" spans="4:6" ht="19.5" customHeight="1">
      <c r="D122" s="39"/>
      <c r="E122" s="39"/>
      <c r="F122" s="39"/>
    </row>
    <row r="123" spans="4:6" ht="19.5" customHeight="1">
      <c r="D123" s="39"/>
      <c r="E123" s="39"/>
      <c r="F123" s="39"/>
    </row>
    <row r="124" spans="4:6" ht="19.5" customHeight="1">
      <c r="D124" s="39"/>
      <c r="E124" s="39"/>
      <c r="F124" s="39"/>
    </row>
    <row r="125" spans="4:6" ht="19.5" customHeight="1">
      <c r="D125" s="39"/>
      <c r="E125" s="39"/>
      <c r="F125" s="39"/>
    </row>
    <row r="126" spans="4:6" ht="19.5" customHeight="1">
      <c r="D126" s="39"/>
      <c r="E126" s="39"/>
      <c r="F126" s="39"/>
    </row>
    <row r="127" spans="4:6" ht="19.5" customHeight="1">
      <c r="D127" s="39"/>
      <c r="E127" s="39"/>
      <c r="F127" s="39"/>
    </row>
    <row r="128" spans="4:6" ht="19.5" customHeight="1">
      <c r="D128" s="39"/>
      <c r="E128" s="39"/>
      <c r="F128" s="39"/>
    </row>
    <row r="129" spans="4:6" ht="19.5" customHeight="1">
      <c r="D129" s="39"/>
      <c r="E129" s="39"/>
      <c r="F129" s="39"/>
    </row>
    <row r="130" spans="4:6" ht="19.5" customHeight="1">
      <c r="D130" s="39"/>
      <c r="E130" s="39"/>
      <c r="F130" s="39"/>
    </row>
    <row r="131" spans="4:6" ht="19.5" customHeight="1">
      <c r="D131" s="39"/>
      <c r="E131" s="39"/>
      <c r="F131" s="39"/>
    </row>
    <row r="132" spans="4:6" ht="19.5" customHeight="1">
      <c r="D132" s="39"/>
      <c r="E132" s="39"/>
      <c r="F132" s="39"/>
    </row>
    <row r="133" spans="4:6" ht="19.5" customHeight="1">
      <c r="D133" s="39"/>
      <c r="E133" s="39"/>
      <c r="F133" s="39"/>
    </row>
    <row r="134" spans="4:6" ht="19.5" customHeight="1">
      <c r="D134" s="39"/>
      <c r="E134" s="39"/>
      <c r="F134" s="39"/>
    </row>
    <row r="135" spans="4:6" ht="19.5" customHeight="1">
      <c r="D135" s="39"/>
      <c r="E135" s="39"/>
      <c r="F135" s="39"/>
    </row>
    <row r="136" spans="4:6" ht="19.5" customHeight="1">
      <c r="D136" s="39"/>
      <c r="E136" s="39"/>
      <c r="F136" s="39"/>
    </row>
    <row r="137" spans="4:6" ht="19.5" customHeight="1">
      <c r="D137" s="39"/>
      <c r="E137" s="39"/>
      <c r="F137" s="39"/>
    </row>
    <row r="138" spans="4:6" ht="19.5" customHeight="1">
      <c r="D138" s="39"/>
      <c r="E138" s="39"/>
      <c r="F138" s="39"/>
    </row>
    <row r="139" spans="4:6" ht="19.5" customHeight="1">
      <c r="D139" s="39"/>
      <c r="E139" s="39"/>
      <c r="F139" s="39"/>
    </row>
    <row r="140" spans="4:6" ht="19.5" customHeight="1">
      <c r="D140" s="39"/>
      <c r="E140" s="39"/>
      <c r="F140" s="39"/>
    </row>
    <row r="141" spans="4:6" ht="19.5" customHeight="1">
      <c r="D141" s="39"/>
      <c r="E141" s="39"/>
      <c r="F141" s="39"/>
    </row>
    <row r="142" spans="4:6" ht="19.5" customHeight="1">
      <c r="D142" s="39"/>
      <c r="E142" s="39"/>
      <c r="F142" s="39"/>
    </row>
    <row r="143" spans="4:6" ht="19.5" customHeight="1">
      <c r="D143" s="39"/>
      <c r="E143" s="39"/>
      <c r="F143" s="39"/>
    </row>
    <row r="144" spans="4:6" ht="19.5" customHeight="1">
      <c r="D144" s="39"/>
      <c r="E144" s="39"/>
      <c r="F144" s="39"/>
    </row>
    <row r="145" spans="4:6" ht="19.5" customHeight="1">
      <c r="D145" s="39"/>
      <c r="E145" s="39"/>
      <c r="F145" s="39"/>
    </row>
    <row r="146" spans="4:6" ht="19.5" customHeight="1">
      <c r="D146" s="39"/>
      <c r="E146" s="39"/>
      <c r="F146" s="39"/>
    </row>
    <row r="147" spans="4:6" ht="19.5" customHeight="1">
      <c r="D147" s="39"/>
      <c r="E147" s="39"/>
      <c r="F147" s="39"/>
    </row>
    <row r="148" spans="4:6" ht="19.5" customHeight="1">
      <c r="D148" s="39"/>
      <c r="E148" s="39"/>
      <c r="F148" s="39"/>
    </row>
    <row r="149" spans="4:6" ht="19.5" customHeight="1">
      <c r="D149" s="39"/>
      <c r="E149" s="39"/>
      <c r="F149" s="39"/>
    </row>
    <row r="150" spans="4:6" ht="19.5" customHeight="1">
      <c r="D150" s="39"/>
      <c r="E150" s="39"/>
      <c r="F150" s="39"/>
    </row>
    <row r="151" spans="4:6" ht="19.5" customHeight="1">
      <c r="D151" s="39"/>
      <c r="E151" s="39"/>
      <c r="F151" s="39"/>
    </row>
    <row r="152" spans="4:6" ht="19.5" customHeight="1">
      <c r="D152" s="39"/>
      <c r="E152" s="39"/>
      <c r="F152" s="39"/>
    </row>
    <row r="153" spans="4:6" ht="19.5" customHeight="1">
      <c r="D153" s="39"/>
      <c r="E153" s="39"/>
      <c r="F153" s="39"/>
    </row>
    <row r="154" spans="4:6" ht="19.5" customHeight="1">
      <c r="D154" s="39"/>
      <c r="E154" s="39"/>
      <c r="F154" s="39"/>
    </row>
    <row r="155" spans="4:6" ht="19.5" customHeight="1">
      <c r="D155" s="39"/>
      <c r="E155" s="39"/>
      <c r="F155" s="39"/>
    </row>
    <row r="156" spans="4:6" ht="19.5" customHeight="1">
      <c r="D156" s="39"/>
      <c r="E156" s="39"/>
      <c r="F156" s="39"/>
    </row>
    <row r="157" spans="4:6" ht="19.5" customHeight="1">
      <c r="D157" s="39"/>
      <c r="E157" s="39"/>
      <c r="F157" s="39"/>
    </row>
    <row r="158" spans="4:6" ht="19.5" customHeight="1">
      <c r="D158" s="39"/>
      <c r="E158" s="39"/>
      <c r="F158" s="39"/>
    </row>
    <row r="159" spans="4:6" ht="19.5" customHeight="1">
      <c r="D159" s="39"/>
      <c r="E159" s="39"/>
      <c r="F159" s="39"/>
    </row>
    <row r="160" spans="4:6" ht="19.5" customHeight="1">
      <c r="D160" s="39"/>
      <c r="E160" s="39"/>
      <c r="F160" s="39"/>
    </row>
    <row r="161" spans="4:6" ht="19.5" customHeight="1">
      <c r="D161" s="39"/>
      <c r="E161" s="39"/>
      <c r="F161" s="39"/>
    </row>
    <row r="162" spans="4:6" ht="19.5" customHeight="1">
      <c r="D162" s="39"/>
      <c r="E162" s="39"/>
      <c r="F162" s="39"/>
    </row>
    <row r="163" spans="4:6" ht="19.5" customHeight="1">
      <c r="D163" s="39"/>
      <c r="E163" s="39"/>
      <c r="F163" s="39"/>
    </row>
    <row r="164" spans="4:6" ht="19.5" customHeight="1">
      <c r="D164" s="39"/>
      <c r="E164" s="39"/>
      <c r="F164" s="39"/>
    </row>
    <row r="165" spans="4:6" ht="19.5" customHeight="1">
      <c r="D165" s="39"/>
      <c r="E165" s="39"/>
      <c r="F165" s="39"/>
    </row>
    <row r="166" spans="4:6" ht="19.5" customHeight="1">
      <c r="D166" s="39"/>
      <c r="E166" s="39"/>
      <c r="F166" s="39"/>
    </row>
    <row r="167" spans="4:6" ht="19.5" customHeight="1">
      <c r="D167" s="39"/>
      <c r="E167" s="39"/>
      <c r="F167" s="39"/>
    </row>
    <row r="168" spans="4:6" ht="19.5" customHeight="1">
      <c r="D168" s="39"/>
      <c r="E168" s="39"/>
      <c r="F168" s="39"/>
    </row>
    <row r="169" spans="4:6" ht="19.5" customHeight="1">
      <c r="D169" s="39"/>
      <c r="E169" s="39"/>
      <c r="F169" s="39"/>
    </row>
    <row r="170" spans="4:6" ht="19.5" customHeight="1">
      <c r="D170" s="39"/>
      <c r="E170" s="39"/>
      <c r="F170" s="39"/>
    </row>
    <row r="171" spans="4:6" ht="19.5" customHeight="1">
      <c r="D171" s="39"/>
      <c r="E171" s="39"/>
      <c r="F171" s="39"/>
    </row>
    <row r="172" spans="4:6" ht="19.5" customHeight="1">
      <c r="D172" s="39"/>
      <c r="E172" s="39"/>
      <c r="F172" s="39"/>
    </row>
    <row r="173" spans="4:6" ht="19.5" customHeight="1">
      <c r="D173" s="39"/>
      <c r="E173" s="39"/>
      <c r="F173" s="39"/>
    </row>
    <row r="174" spans="4:6" ht="19.5" customHeight="1">
      <c r="D174" s="39"/>
      <c r="E174" s="39"/>
      <c r="F174" s="39"/>
    </row>
    <row r="175" spans="4:6" ht="19.5" customHeight="1">
      <c r="D175" s="39"/>
      <c r="E175" s="39"/>
      <c r="F175" s="39"/>
    </row>
    <row r="176" spans="4:6" ht="19.5" customHeight="1">
      <c r="D176" s="39"/>
      <c r="E176" s="39"/>
      <c r="F176" s="39"/>
    </row>
    <row r="177" spans="4:6" ht="19.5" customHeight="1">
      <c r="D177" s="39"/>
      <c r="E177" s="39"/>
      <c r="F177" s="39"/>
    </row>
    <row r="178" spans="4:6" ht="19.5" customHeight="1">
      <c r="D178" s="39"/>
      <c r="E178" s="39"/>
      <c r="F178" s="39"/>
    </row>
    <row r="179" spans="4:6" ht="19.5" customHeight="1">
      <c r="D179" s="39"/>
      <c r="E179" s="39"/>
      <c r="F179" s="39"/>
    </row>
  </sheetData>
  <sheetProtection/>
  <mergeCells count="128">
    <mergeCell ref="A83:N83"/>
    <mergeCell ref="U80:W80"/>
    <mergeCell ref="Q23:R23"/>
    <mergeCell ref="N22:O22"/>
    <mergeCell ref="N23:O23"/>
    <mergeCell ref="Q22:R22"/>
    <mergeCell ref="O78:P78"/>
    <mergeCell ref="Q78:S78"/>
    <mergeCell ref="Q80:S80"/>
    <mergeCell ref="Q81:S81"/>
    <mergeCell ref="U81:W81"/>
    <mergeCell ref="AC83:AF83"/>
    <mergeCell ref="Q82:S82"/>
    <mergeCell ref="X82:Y82"/>
    <mergeCell ref="AA82:AB82"/>
    <mergeCell ref="AC82:AF82"/>
    <mergeCell ref="Q83:S83"/>
    <mergeCell ref="U83:W83"/>
    <mergeCell ref="U82:W82"/>
    <mergeCell ref="X83:Y83"/>
    <mergeCell ref="S16:V16"/>
    <mergeCell ref="Q19:R19"/>
    <mergeCell ref="Q21:R21"/>
    <mergeCell ref="N18:R18"/>
    <mergeCell ref="N19:O19"/>
    <mergeCell ref="N21:O21"/>
    <mergeCell ref="AA83:AB83"/>
    <mergeCell ref="AC80:AF80"/>
    <mergeCell ref="AC81:AF81"/>
    <mergeCell ref="X81:Y81"/>
    <mergeCell ref="AA81:AB81"/>
    <mergeCell ref="X80:Y80"/>
    <mergeCell ref="AA80:AB80"/>
    <mergeCell ref="A2:K2"/>
    <mergeCell ref="A4:D4"/>
    <mergeCell ref="K16:M16"/>
    <mergeCell ref="K18:M18"/>
    <mergeCell ref="B11:D11"/>
    <mergeCell ref="M6:P6"/>
    <mergeCell ref="B15:D15"/>
    <mergeCell ref="N8:X15"/>
    <mergeCell ref="E13:F13"/>
    <mergeCell ref="S18:V18"/>
    <mergeCell ref="K20:M20"/>
    <mergeCell ref="Q20:R20"/>
    <mergeCell ref="N20:O20"/>
    <mergeCell ref="B6:D6"/>
    <mergeCell ref="G16:I16"/>
    <mergeCell ref="B9:D10"/>
    <mergeCell ref="E6:H6"/>
    <mergeCell ref="K19:M19"/>
    <mergeCell ref="N16:O16"/>
    <mergeCell ref="Q16:R16"/>
    <mergeCell ref="K21:M21"/>
    <mergeCell ref="G13:K13"/>
    <mergeCell ref="K22:M22"/>
    <mergeCell ref="AQ53:AR53"/>
    <mergeCell ref="S20:V20"/>
    <mergeCell ref="S21:V21"/>
    <mergeCell ref="S23:V23"/>
    <mergeCell ref="K23:M23"/>
    <mergeCell ref="AO41:AP41"/>
    <mergeCell ref="AO45:AP45"/>
    <mergeCell ref="AO53:AP53"/>
    <mergeCell ref="AQ45:AR45"/>
    <mergeCell ref="U6:X6"/>
    <mergeCell ref="AO29:AP29"/>
    <mergeCell ref="AO33:AP33"/>
    <mergeCell ref="AO37:AP37"/>
    <mergeCell ref="S22:V22"/>
    <mergeCell ref="AK27:AR27"/>
    <mergeCell ref="AQ37:AR37"/>
    <mergeCell ref="AA27:AI27"/>
    <mergeCell ref="AQ33:AR33"/>
    <mergeCell ref="S19:V19"/>
    <mergeCell ref="C27:E27"/>
    <mergeCell ref="E18:F18"/>
    <mergeCell ref="G18:I18"/>
    <mergeCell ref="G23:I23"/>
    <mergeCell ref="G19:I19"/>
    <mergeCell ref="G20:I20"/>
    <mergeCell ref="G21:I21"/>
    <mergeCell ref="G22:I22"/>
    <mergeCell ref="AO57:AP57"/>
    <mergeCell ref="U78:W78"/>
    <mergeCell ref="AO77:AO78"/>
    <mergeCell ref="AO73:AP73"/>
    <mergeCell ref="AJ77:AM78"/>
    <mergeCell ref="X78:AB78"/>
    <mergeCell ref="AO61:AP61"/>
    <mergeCell ref="AQ77:AQ78"/>
    <mergeCell ref="AO65:AP65"/>
    <mergeCell ref="AO69:AP69"/>
    <mergeCell ref="AQ65:AR65"/>
    <mergeCell ref="E78:E79"/>
    <mergeCell ref="AC79:AF79"/>
    <mergeCell ref="AA79:AB79"/>
    <mergeCell ref="X79:Y79"/>
    <mergeCell ref="E80:E81"/>
    <mergeCell ref="H80:H81"/>
    <mergeCell ref="A82:D82"/>
    <mergeCell ref="E82:I82"/>
    <mergeCell ref="A78:B81"/>
    <mergeCell ref="C80:C81"/>
    <mergeCell ref="D80:D81"/>
    <mergeCell ref="C78:C79"/>
    <mergeCell ref="D78:D79"/>
    <mergeCell ref="H78:H79"/>
    <mergeCell ref="AQ28:AR28"/>
    <mergeCell ref="AQ29:AR29"/>
    <mergeCell ref="AC78:AF78"/>
    <mergeCell ref="Q79:S79"/>
    <mergeCell ref="U79:W79"/>
    <mergeCell ref="AO49:AP49"/>
    <mergeCell ref="AQ73:AR73"/>
    <mergeCell ref="AQ69:AR69"/>
    <mergeCell ref="AQ57:AR57"/>
    <mergeCell ref="AQ49:AR49"/>
    <mergeCell ref="AQ41:AR41"/>
    <mergeCell ref="F80:F81"/>
    <mergeCell ref="G80:G81"/>
    <mergeCell ref="I78:I79"/>
    <mergeCell ref="L78:N78"/>
    <mergeCell ref="I80:I81"/>
    <mergeCell ref="G78:G79"/>
    <mergeCell ref="F78:F79"/>
    <mergeCell ref="AH81:AR81"/>
    <mergeCell ref="AQ61:AR61"/>
  </mergeCells>
  <conditionalFormatting sqref="AN76">
    <cfRule type="expression" priority="13" dxfId="1" stopIfTrue="1">
      <formula>AN74="土"</formula>
    </cfRule>
    <cfRule type="expression" priority="14" dxfId="1" stopIfTrue="1">
      <formula>AN74="日"</formula>
    </cfRule>
  </conditionalFormatting>
  <conditionalFormatting sqref="AJ72">
    <cfRule type="expression" priority="18" dxfId="74" stopIfTrue="1">
      <formula>AJ70="土"</formula>
    </cfRule>
    <cfRule type="expression" priority="19" dxfId="74" stopIfTrue="1">
      <formula>AJ70="日"</formula>
    </cfRule>
    <cfRule type="expression" priority="20" dxfId="75" stopIfTrue="1">
      <formula>$AJ$69=29</formula>
    </cfRule>
  </conditionalFormatting>
  <conditionalFormatting sqref="AJ69">
    <cfRule type="expression" priority="21" dxfId="76" stopIfTrue="1">
      <formula>AJ70="土"</formula>
    </cfRule>
    <cfRule type="expression" priority="22" dxfId="76" stopIfTrue="1">
      <formula>AJ70="日"</formula>
    </cfRule>
    <cfRule type="cellIs" priority="23" dxfId="77" operator="equal" stopIfTrue="1">
      <formula>29</formula>
    </cfRule>
  </conditionalFormatting>
  <conditionalFormatting sqref="AM73">
    <cfRule type="expression" priority="24" dxfId="76" stopIfTrue="1">
      <formula>AM74="土"</formula>
    </cfRule>
    <cfRule type="expression" priority="25" dxfId="76" stopIfTrue="1">
      <formula>AM74="日"</formula>
    </cfRule>
    <cfRule type="cellIs" priority="26" dxfId="78" operator="equal" stopIfTrue="1">
      <formula>31</formula>
    </cfRule>
  </conditionalFormatting>
  <conditionalFormatting sqref="H70:AI70">
    <cfRule type="cellIs" priority="27" dxfId="1" operator="equal" stopIfTrue="1">
      <formula>"土"</formula>
    </cfRule>
    <cfRule type="cellIs" priority="28" dxfId="1" operator="equal" stopIfTrue="1">
      <formula>"日"</formula>
    </cfRule>
    <cfRule type="expression" priority="29" dxfId="0" stopIfTrue="1">
      <formula>H71&lt;&gt;""</formula>
    </cfRule>
  </conditionalFormatting>
  <conditionalFormatting sqref="H72:AI72">
    <cfRule type="expression" priority="30" dxfId="1" stopIfTrue="1">
      <formula>H70="土"</formula>
    </cfRule>
    <cfRule type="expression" priority="31" dxfId="1" stopIfTrue="1">
      <formula>H70="日"</formula>
    </cfRule>
    <cfRule type="expression" priority="32" dxfId="0" stopIfTrue="1">
      <formula>H71&lt;&gt;""</formula>
    </cfRule>
  </conditionalFormatting>
  <conditionalFormatting sqref="H69">
    <cfRule type="expression" priority="33" dxfId="1" stopIfTrue="1">
      <formula>H70="土"</formula>
    </cfRule>
    <cfRule type="expression" priority="34" dxfId="1" stopIfTrue="1">
      <formula>H70="日"</formula>
    </cfRule>
    <cfRule type="expression" priority="35" dxfId="0" stopIfTrue="1">
      <formula>#REF!&gt;0</formula>
    </cfRule>
  </conditionalFormatting>
  <conditionalFormatting sqref="AN74:AN75">
    <cfRule type="cellIs" priority="36" dxfId="79" operator="equal" stopIfTrue="1">
      <formula>"土"</formula>
    </cfRule>
    <cfRule type="cellIs" priority="37" dxfId="79" operator="equal" stopIfTrue="1">
      <formula>"日"</formula>
    </cfRule>
    <cfRule type="cellIs" priority="38" dxfId="80" operator="notEqual" stopIfTrue="1">
      <formula>""</formula>
    </cfRule>
  </conditionalFormatting>
  <conditionalFormatting sqref="AJ71">
    <cfRule type="expression" priority="39" dxfId="81" stopIfTrue="1">
      <formula>AJ70="土"</formula>
    </cfRule>
    <cfRule type="expression" priority="40" dxfId="81" stopIfTrue="1">
      <formula>AJ70="日"</formula>
    </cfRule>
    <cfRule type="expression" priority="41" dxfId="82" stopIfTrue="1">
      <formula>$AJ$69=29</formula>
    </cfRule>
  </conditionalFormatting>
  <conditionalFormatting sqref="AJ70">
    <cfRule type="cellIs" priority="42" dxfId="76" operator="equal" stopIfTrue="1">
      <formula>"土"</formula>
    </cfRule>
    <cfRule type="cellIs" priority="43" dxfId="76" operator="equal" stopIfTrue="1">
      <formula>"日"</formula>
    </cfRule>
    <cfRule type="expression" priority="44" dxfId="77" stopIfTrue="1">
      <formula>$AJ$69=29</formula>
    </cfRule>
  </conditionalFormatting>
  <conditionalFormatting sqref="AM74">
    <cfRule type="cellIs" priority="45" dxfId="83" operator="equal" stopIfTrue="1">
      <formula>"土"</formula>
    </cfRule>
    <cfRule type="cellIs" priority="46" dxfId="83" operator="equal" stopIfTrue="1">
      <formula>"日"</formula>
    </cfRule>
    <cfRule type="expression" priority="47" dxfId="84" stopIfTrue="1">
      <formula>AM73=31</formula>
    </cfRule>
  </conditionalFormatting>
  <conditionalFormatting sqref="AM75">
    <cfRule type="expression" priority="48" dxfId="85" stopIfTrue="1">
      <formula>AM74="土"</formula>
    </cfRule>
    <cfRule type="expression" priority="49" dxfId="85" stopIfTrue="1">
      <formula>AM74="日"</formula>
    </cfRule>
    <cfRule type="expression" priority="50" dxfId="82" stopIfTrue="1">
      <formula>AM73=31</formula>
    </cfRule>
  </conditionalFormatting>
  <conditionalFormatting sqref="AM76">
    <cfRule type="expression" priority="51" dxfId="74" stopIfTrue="1">
      <formula>AM74="土"</formula>
    </cfRule>
    <cfRule type="expression" priority="52" dxfId="74" stopIfTrue="1">
      <formula>AM74="日"</formula>
    </cfRule>
    <cfRule type="expression" priority="53" dxfId="86" stopIfTrue="1">
      <formula>$AM$73=31</formula>
    </cfRule>
  </conditionalFormatting>
  <conditionalFormatting sqref="C29:AF29 E33:AI33 H37:AK37 C41:AG41 F45:AJ45 B49:AE49 D53:AH53 G57:AJ57 B61:AF61 E65:AI65">
    <cfRule type="expression" priority="54" dxfId="1" stopIfTrue="1">
      <formula>B30="土"</formula>
    </cfRule>
    <cfRule type="expression" priority="55" dxfId="1" stopIfTrue="1">
      <formula>B30="日"</formula>
    </cfRule>
    <cfRule type="expression" priority="56" dxfId="0" stopIfTrue="1">
      <formula>AND(B31&lt;&gt;"",B31&lt;&gt;"創立記念日")</formula>
    </cfRule>
  </conditionalFormatting>
  <conditionalFormatting sqref="C30:AF30 E34:AI34 H38:AK38 C42:AG42 F46:AJ46 B50:AE50 D54:AH54 G58:AJ58 B62:AF62 E66:AI66 I74:AL74">
    <cfRule type="cellIs" priority="57" dxfId="1" operator="equal" stopIfTrue="1">
      <formula>"土"</formula>
    </cfRule>
    <cfRule type="cellIs" priority="58" dxfId="1" operator="equal" stopIfTrue="1">
      <formula>"日"</formula>
    </cfRule>
    <cfRule type="expression" priority="59" dxfId="0" stopIfTrue="1">
      <formula>AND(B31&lt;&gt;"",B31&lt;&gt;"創立記念日")</formula>
    </cfRule>
  </conditionalFormatting>
  <conditionalFormatting sqref="C31:AF31 E35:AI35 H39:AK39 C43:AG43 F47:AJ47 B51:AE51 D55:AH55 G59:AJ59 B63:AF63 E67:AI67 I75:AL75">
    <cfRule type="expression" priority="60" dxfId="1" stopIfTrue="1">
      <formula>B30="土"</formula>
    </cfRule>
    <cfRule type="expression" priority="61" dxfId="1" stopIfTrue="1">
      <formula>B30="日"</formula>
    </cfRule>
    <cfRule type="expression" priority="62" dxfId="0" stopIfTrue="1">
      <formula>AND(B31&lt;&gt;"",B31&lt;&gt;"創立記念日")</formula>
    </cfRule>
  </conditionalFormatting>
  <conditionalFormatting sqref="C32:AF32 E36:AI36 H40:AK40 C44:AG44 F48:AJ48 B52:AE52 D56:AH56 G60:AJ60 B64:AF64 E68:AI68 I76:AL76">
    <cfRule type="expression" priority="63" dxfId="1" stopIfTrue="1">
      <formula>B30="土"</formula>
    </cfRule>
    <cfRule type="expression" priority="64" dxfId="1" stopIfTrue="1">
      <formula>B30="日"</formula>
    </cfRule>
    <cfRule type="expression" priority="65" dxfId="0" stopIfTrue="1">
      <formula>AND(B31&lt;&gt;"",B31&lt;&gt;"創立記念日")</formula>
    </cfRule>
  </conditionalFormatting>
  <conditionalFormatting sqref="H73">
    <cfRule type="expression" priority="119" dxfId="79" stopIfTrue="1">
      <formula>H74="土"</formula>
    </cfRule>
    <cfRule type="expression" priority="120" dxfId="79" stopIfTrue="1">
      <formula>H74="日"</formula>
    </cfRule>
    <cfRule type="cellIs" priority="121" dxfId="87" operator="equal" stopIfTrue="1">
      <formula>1</formula>
    </cfRule>
  </conditionalFormatting>
  <conditionalFormatting sqref="H74">
    <cfRule type="cellIs" priority="122" dxfId="79" operator="equal" stopIfTrue="1">
      <formula>"土"</formula>
    </cfRule>
    <cfRule type="cellIs" priority="123" dxfId="79" operator="equal" stopIfTrue="1">
      <formula>"日"</formula>
    </cfRule>
    <cfRule type="expression" priority="124" dxfId="87" stopIfTrue="1">
      <formula>$H$73=1</formula>
    </cfRule>
  </conditionalFormatting>
  <conditionalFormatting sqref="H75">
    <cfRule type="expression" priority="125" dxfId="88" stopIfTrue="1">
      <formula>H74="土"</formula>
    </cfRule>
    <cfRule type="expression" priority="126" dxfId="88" stopIfTrue="1">
      <formula>H74="日"</formula>
    </cfRule>
    <cfRule type="expression" priority="127" dxfId="89" stopIfTrue="1">
      <formula>$H$73=1</formula>
    </cfRule>
  </conditionalFormatting>
  <conditionalFormatting sqref="H76">
    <cfRule type="expression" priority="128" dxfId="90" stopIfTrue="1">
      <formula>H74="土"</formula>
    </cfRule>
    <cfRule type="expression" priority="129" dxfId="90" stopIfTrue="1">
      <formula>H74="日"</formula>
    </cfRule>
    <cfRule type="expression" priority="130" dxfId="91" stopIfTrue="1">
      <formula>$H$73=1</formula>
    </cfRule>
  </conditionalFormatting>
  <conditionalFormatting sqref="I69:AI69">
    <cfRule type="expression" priority="10" dxfId="1" stopIfTrue="1">
      <formula>I70="土"</formula>
    </cfRule>
    <cfRule type="expression" priority="11" dxfId="1" stopIfTrue="1">
      <formula>I70="日"</formula>
    </cfRule>
    <cfRule type="expression" priority="12" dxfId="0" stopIfTrue="1">
      <formula>AND(I71&lt;&gt;"",I71&lt;&gt;"創立記念日")</formula>
    </cfRule>
  </conditionalFormatting>
  <conditionalFormatting sqref="H71">
    <cfRule type="expression" priority="7" dxfId="1" stopIfTrue="1">
      <formula>H70="土"</formula>
    </cfRule>
    <cfRule type="expression" priority="8" dxfId="1" stopIfTrue="1">
      <formula>H70="日"</formula>
    </cfRule>
    <cfRule type="expression" priority="9" dxfId="0" stopIfTrue="1">
      <formula>AND(H71&lt;&gt;"",H71&lt;&gt;"創立記念日")</formula>
    </cfRule>
  </conditionalFormatting>
  <conditionalFormatting sqref="I71:AI71">
    <cfRule type="expression" priority="4" dxfId="1" stopIfTrue="1">
      <formula>I70="土"</formula>
    </cfRule>
    <cfRule type="expression" priority="5" dxfId="1" stopIfTrue="1">
      <formula>I70="日"</formula>
    </cfRule>
    <cfRule type="expression" priority="6" dxfId="0" stopIfTrue="1">
      <formula>AND(I71&lt;&gt;"",I71&lt;&gt;"創立記念日")</formula>
    </cfRule>
  </conditionalFormatting>
  <conditionalFormatting sqref="I73:AL73">
    <cfRule type="expression" priority="1" dxfId="1" stopIfTrue="1">
      <formula>I74="土"</formula>
    </cfRule>
    <cfRule type="expression" priority="2" dxfId="1" stopIfTrue="1">
      <formula>I74="日"</formula>
    </cfRule>
    <cfRule type="expression" priority="3" dxfId="0" stopIfTrue="1">
      <formula>AND(I75&lt;&gt;"",I75&lt;&gt;"創立記念日")</formula>
    </cfRule>
  </conditionalFormatting>
  <dataValidations count="6">
    <dataValidation allowBlank="1" showInputMessage="1" showErrorMessage="1" imeMode="halfAlpha" sqref="E84:E179 E18:E23 Q78 U78 AA79:AA83 K18 F9 J9 G13:K13 H9 G18 E12:K12 O78:O83"/>
    <dataValidation allowBlank="1" showInputMessage="1" showErrorMessage="1" imeMode="hiragana" sqref="F84:F179"/>
    <dataValidation allowBlank="1" showErrorMessage="1" sqref="M6:Q6"/>
    <dataValidation allowBlank="1" showInputMessage="1" showErrorMessage="1" promptTitle="入力方法" prompt="記入する場合は、「月」「火」「水」「木」「金」「土」「日」のいずれかを入力してください。（「月木土」など。カンマ等は任意です。）&#10;「月～金」や「月曜日」のように入力しないでください。" sqref="S19:S23 T20:V23"/>
    <dataValidation type="time" allowBlank="1" showInputMessage="1" showErrorMessage="1" promptTitle="時刻を入れてください" prompt="入力は「９：００」のように行ってください。&#10;全角・半角を問いません。" sqref="K19:O23 Q19:R23">
      <formula1>0</formula1>
      <formula2>0.9993055555555556</formula2>
    </dataValidation>
    <dataValidation type="time" allowBlank="1" showInputMessage="1" showErrorMessage="1" promptTitle="時刻を入れてください!" prompt="入力は「９：００」のように行ってください。&#10;全角・半角を問いません。" sqref="G19:I23">
      <formula1>0</formula1>
      <formula2>0.999988425925926</formula2>
    </dataValidation>
  </dataValidations>
  <printOptions horizontalCentered="1"/>
  <pageMargins left="0" right="0" top="0.5905511811023623" bottom="0.2755905511811024" header="0" footer="0"/>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729</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5"/>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5"/>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740</v>
      </c>
      <c r="D9" s="176">
        <v>0</v>
      </c>
      <c r="E9" s="205"/>
      <c r="F9" s="142" t="s">
        <v>715</v>
      </c>
      <c r="G9" s="142" t="s">
        <v>715</v>
      </c>
      <c r="H9" s="203"/>
      <c r="I9" s="203"/>
      <c r="J9" s="203"/>
      <c r="K9" s="203"/>
      <c r="L9" s="189"/>
      <c r="M9" s="189"/>
      <c r="N9" s="143"/>
      <c r="O9" s="207">
        <v>19</v>
      </c>
      <c r="P9" s="207"/>
      <c r="Q9" s="209" t="s">
        <v>718</v>
      </c>
      <c r="R9" s="176">
        <v>0</v>
      </c>
      <c r="S9" s="205"/>
      <c r="T9" s="142" t="s">
        <v>715</v>
      </c>
      <c r="U9" s="142" t="s">
        <v>715</v>
      </c>
      <c r="V9" s="203"/>
      <c r="W9" s="203"/>
      <c r="X9" s="203"/>
      <c r="Y9" s="203"/>
      <c r="Z9" s="189"/>
      <c r="AA9" s="189"/>
    </row>
    <row r="10" spans="1:27" ht="19.5" customHeight="1">
      <c r="A10" s="208"/>
      <c r="B10" s="208"/>
      <c r="C10" s="215"/>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t="s">
        <v>740</v>
      </c>
      <c r="D11" s="176">
        <v>0</v>
      </c>
      <c r="E11" s="205"/>
      <c r="F11" s="142" t="s">
        <v>715</v>
      </c>
      <c r="G11" s="142" t="s">
        <v>715</v>
      </c>
      <c r="H11" s="203"/>
      <c r="I11" s="203"/>
      <c r="J11" s="203"/>
      <c r="K11" s="203"/>
      <c r="L11" s="189"/>
      <c r="M11" s="189"/>
      <c r="N11" s="143"/>
      <c r="O11" s="207">
        <v>20</v>
      </c>
      <c r="P11" s="207"/>
      <c r="Q11" s="209" t="s">
        <v>717</v>
      </c>
      <c r="R11" s="176">
        <v>0</v>
      </c>
      <c r="S11" s="205"/>
      <c r="T11" s="142" t="s">
        <v>715</v>
      </c>
      <c r="U11" s="142" t="s">
        <v>715</v>
      </c>
      <c r="V11" s="203"/>
      <c r="W11" s="203"/>
      <c r="X11" s="203"/>
      <c r="Y11" s="203"/>
      <c r="Z11" s="189"/>
      <c r="AA11" s="189"/>
    </row>
    <row r="12" spans="1:27" ht="19.5" customHeight="1">
      <c r="A12" s="208"/>
      <c r="B12" s="208"/>
      <c r="C12" s="215"/>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t="s">
        <v>718</v>
      </c>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5"/>
      <c r="R14" s="177"/>
      <c r="S14" s="206"/>
      <c r="T14" s="144" t="s">
        <v>716</v>
      </c>
      <c r="U14" s="144" t="s">
        <v>716</v>
      </c>
      <c r="V14" s="204"/>
      <c r="W14" s="204"/>
      <c r="X14" s="204"/>
      <c r="Y14" s="204"/>
      <c r="Z14" s="190"/>
      <c r="AA14" s="190"/>
    </row>
    <row r="15" spans="1:27" ht="19.5" customHeight="1">
      <c r="A15" s="207">
        <v>6</v>
      </c>
      <c r="B15" s="207"/>
      <c r="C15" s="209" t="s">
        <v>717</v>
      </c>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5"/>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t="s">
        <v>718</v>
      </c>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t="s">
        <v>717</v>
      </c>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t="s">
        <v>718</v>
      </c>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5"/>
      <c r="R28" s="177"/>
      <c r="S28" s="206"/>
      <c r="T28" s="144" t="s">
        <v>716</v>
      </c>
      <c r="U28" s="144" t="s">
        <v>716</v>
      </c>
      <c r="V28" s="204"/>
      <c r="W28" s="204"/>
      <c r="X28" s="204"/>
      <c r="Y28" s="204"/>
      <c r="Z28" s="190"/>
      <c r="AA28" s="190"/>
    </row>
    <row r="29" spans="1:27" ht="19.5" customHeight="1">
      <c r="A29" s="207">
        <v>13</v>
      </c>
      <c r="B29" s="207"/>
      <c r="C29" s="209" t="s">
        <v>717</v>
      </c>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12"/>
      <c r="R31" s="176">
        <v>0</v>
      </c>
      <c r="S31" s="205"/>
      <c r="T31" s="142" t="s">
        <v>715</v>
      </c>
      <c r="U31" s="142" t="s">
        <v>715</v>
      </c>
      <c r="V31" s="203"/>
      <c r="W31" s="203"/>
      <c r="X31" s="203"/>
      <c r="Y31" s="203"/>
      <c r="Z31" s="189"/>
      <c r="AA31" s="189"/>
    </row>
    <row r="32" spans="1:27" ht="19.5" customHeight="1">
      <c r="A32" s="208"/>
      <c r="B32" s="208"/>
      <c r="C32" s="215"/>
      <c r="D32" s="211"/>
      <c r="E32" s="206"/>
      <c r="F32" s="144" t="s">
        <v>716</v>
      </c>
      <c r="G32" s="144" t="s">
        <v>716</v>
      </c>
      <c r="H32" s="204"/>
      <c r="I32" s="204"/>
      <c r="J32" s="204"/>
      <c r="K32" s="204"/>
      <c r="L32" s="190"/>
      <c r="M32" s="190"/>
      <c r="N32" s="143"/>
      <c r="O32" s="214"/>
      <c r="P32" s="208"/>
      <c r="Q32" s="213"/>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v>31</v>
      </c>
      <c r="P33" s="207"/>
      <c r="Q33" s="212"/>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AA39"/>
  <sheetViews>
    <sheetView showZeros="0" view="pageBreakPreview" zoomScale="60" zoomScaleNormal="60" zoomScalePageLayoutView="0" workbookViewId="0" topLeftCell="A1">
      <selection activeCell="AH22" sqref="AH22"/>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730</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t="s">
        <v>717</v>
      </c>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t="s">
        <v>718</v>
      </c>
      <c r="D7" s="176">
        <v>0</v>
      </c>
      <c r="E7" s="205"/>
      <c r="F7" s="142" t="s">
        <v>715</v>
      </c>
      <c r="G7" s="142" t="s">
        <v>715</v>
      </c>
      <c r="H7" s="203"/>
      <c r="I7" s="203"/>
      <c r="J7" s="203"/>
      <c r="K7" s="203"/>
      <c r="L7" s="189"/>
      <c r="M7" s="189"/>
      <c r="N7" s="143"/>
      <c r="O7" s="207">
        <v>18</v>
      </c>
      <c r="P7" s="207"/>
      <c r="Q7" s="209" t="s">
        <v>807</v>
      </c>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717</v>
      </c>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718</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t="s">
        <v>717</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t="s">
        <v>718</v>
      </c>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t="s">
        <v>717</v>
      </c>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09" t="s">
        <v>718</v>
      </c>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c r="P33" s="207"/>
      <c r="Q33" s="212"/>
      <c r="R33" s="176"/>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t="s">
        <v>718</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731</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t="s">
        <v>717</v>
      </c>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5"/>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t="s">
        <v>718</v>
      </c>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5"/>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t="s">
        <v>717</v>
      </c>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5"/>
      <c r="R16" s="177"/>
      <c r="S16" s="206"/>
      <c r="T16" s="144" t="s">
        <v>716</v>
      </c>
      <c r="U16" s="144" t="s">
        <v>716</v>
      </c>
      <c r="V16" s="204"/>
      <c r="W16" s="204"/>
      <c r="X16" s="204"/>
      <c r="Y16" s="204"/>
      <c r="Z16" s="190"/>
      <c r="AA16" s="190"/>
    </row>
    <row r="17" spans="1:27" ht="19.5" customHeight="1">
      <c r="A17" s="207">
        <v>7</v>
      </c>
      <c r="B17" s="207"/>
      <c r="C17" s="209" t="s">
        <v>718</v>
      </c>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t="s">
        <v>717</v>
      </c>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5"/>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5"/>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t="s">
        <v>718</v>
      </c>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t="s">
        <v>717</v>
      </c>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t="s">
        <v>718</v>
      </c>
      <c r="D31" s="176">
        <v>0</v>
      </c>
      <c r="E31" s="205"/>
      <c r="F31" s="142" t="s">
        <v>715</v>
      </c>
      <c r="G31" s="142" t="s">
        <v>715</v>
      </c>
      <c r="H31" s="203"/>
      <c r="I31" s="203"/>
      <c r="J31" s="203"/>
      <c r="K31" s="203"/>
      <c r="L31" s="189"/>
      <c r="M31" s="189"/>
      <c r="N31" s="143"/>
      <c r="O31" s="207">
        <v>30</v>
      </c>
      <c r="P31" s="207"/>
      <c r="Q31" s="209"/>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t="s">
        <v>717</v>
      </c>
      <c r="D33" s="176">
        <v>0</v>
      </c>
      <c r="E33" s="205"/>
      <c r="F33" s="142" t="s">
        <v>715</v>
      </c>
      <c r="G33" s="142" t="s">
        <v>715</v>
      </c>
      <c r="H33" s="203"/>
      <c r="I33" s="203"/>
      <c r="J33" s="203"/>
      <c r="K33" s="203"/>
      <c r="L33" s="189"/>
      <c r="M33" s="189"/>
      <c r="N33" s="143"/>
      <c r="O33" s="207">
        <v>31</v>
      </c>
      <c r="P33" s="207"/>
      <c r="Q33" s="209"/>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0"/>
      <c r="R34" s="177"/>
      <c r="S34" s="206"/>
      <c r="T34" s="144" t="s">
        <v>716</v>
      </c>
      <c r="U34" s="144" t="s">
        <v>716</v>
      </c>
      <c r="V34" s="204"/>
      <c r="W34" s="204"/>
      <c r="X34" s="204"/>
      <c r="Y34" s="204"/>
      <c r="Z34" s="190"/>
      <c r="AA34" s="190"/>
    </row>
    <row r="35" spans="1:27" ht="19.5" customHeight="1">
      <c r="A35" s="207">
        <v>16</v>
      </c>
      <c r="B35" s="207"/>
      <c r="C35" s="209" t="s">
        <v>740</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5"/>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732</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t="s">
        <v>718</v>
      </c>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t="s">
        <v>717</v>
      </c>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t="s">
        <v>718</v>
      </c>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t="s">
        <v>717</v>
      </c>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5"/>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t="s">
        <v>718</v>
      </c>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t="s">
        <v>717</v>
      </c>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t="s">
        <v>718</v>
      </c>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t="s">
        <v>717</v>
      </c>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t="s">
        <v>741</v>
      </c>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t="s">
        <v>741</v>
      </c>
      <c r="D31" s="176">
        <v>0</v>
      </c>
      <c r="E31" s="205"/>
      <c r="F31" s="142" t="s">
        <v>715</v>
      </c>
      <c r="G31" s="142" t="s">
        <v>715</v>
      </c>
      <c r="H31" s="203"/>
      <c r="I31" s="203"/>
      <c r="J31" s="203"/>
      <c r="K31" s="203"/>
      <c r="L31" s="189"/>
      <c r="M31" s="189"/>
      <c r="N31" s="143"/>
      <c r="O31" s="207">
        <v>30</v>
      </c>
      <c r="P31" s="207"/>
      <c r="Q31" s="209"/>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t="s">
        <v>741</v>
      </c>
      <c r="D33" s="176">
        <v>0</v>
      </c>
      <c r="E33" s="205"/>
      <c r="F33" s="142" t="s">
        <v>715</v>
      </c>
      <c r="G33" s="142" t="s">
        <v>715</v>
      </c>
      <c r="H33" s="203"/>
      <c r="I33" s="203"/>
      <c r="J33" s="203"/>
      <c r="K33" s="203"/>
      <c r="L33" s="189"/>
      <c r="M33" s="189"/>
      <c r="N33" s="143"/>
      <c r="O33" s="207">
        <v>31</v>
      </c>
      <c r="P33" s="207"/>
      <c r="Q33" s="212"/>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733</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t="s">
        <v>718</v>
      </c>
      <c r="D5" s="176">
        <v>0</v>
      </c>
      <c r="E5" s="205"/>
      <c r="F5" s="142" t="s">
        <v>715</v>
      </c>
      <c r="G5" s="142" t="s">
        <v>715</v>
      </c>
      <c r="H5" s="203"/>
      <c r="I5" s="203"/>
      <c r="J5" s="203"/>
      <c r="K5" s="203"/>
      <c r="L5" s="189"/>
      <c r="M5" s="189"/>
      <c r="N5" s="143"/>
      <c r="O5" s="207">
        <v>17</v>
      </c>
      <c r="P5" s="207"/>
      <c r="Q5" s="209" t="s">
        <v>740</v>
      </c>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5"/>
      <c r="R6" s="177"/>
      <c r="S6" s="206"/>
      <c r="T6" s="144" t="s">
        <v>716</v>
      </c>
      <c r="U6" s="144" t="s">
        <v>716</v>
      </c>
      <c r="V6" s="204"/>
      <c r="W6" s="204"/>
      <c r="X6" s="204"/>
      <c r="Y6" s="204"/>
      <c r="Z6" s="190"/>
      <c r="AA6" s="190"/>
    </row>
    <row r="7" spans="1:27" ht="19.5" customHeight="1">
      <c r="A7" s="207">
        <v>2</v>
      </c>
      <c r="B7" s="207"/>
      <c r="C7" s="209" t="s">
        <v>717</v>
      </c>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t="s">
        <v>718</v>
      </c>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717</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t="s">
        <v>718</v>
      </c>
      <c r="D19" s="176">
        <v>0</v>
      </c>
      <c r="E19" s="205"/>
      <c r="F19" s="142" t="s">
        <v>715</v>
      </c>
      <c r="G19" s="142" t="s">
        <v>715</v>
      </c>
      <c r="H19" s="203"/>
      <c r="I19" s="203"/>
      <c r="J19" s="203"/>
      <c r="K19" s="203"/>
      <c r="L19" s="189"/>
      <c r="M19" s="189"/>
      <c r="N19" s="143"/>
      <c r="O19" s="207">
        <v>24</v>
      </c>
      <c r="P19" s="207"/>
      <c r="Q19" s="209" t="s">
        <v>740</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5"/>
      <c r="R20" s="177"/>
      <c r="S20" s="206"/>
      <c r="T20" s="144" t="s">
        <v>716</v>
      </c>
      <c r="U20" s="144" t="s">
        <v>716</v>
      </c>
      <c r="V20" s="204"/>
      <c r="W20" s="204"/>
      <c r="X20" s="204"/>
      <c r="Y20" s="204"/>
      <c r="Z20" s="190"/>
      <c r="AA20" s="190"/>
    </row>
    <row r="21" spans="1:27" ht="19.5" customHeight="1">
      <c r="A21" s="207">
        <v>9</v>
      </c>
      <c r="B21" s="207"/>
      <c r="C21" s="209" t="s">
        <v>717</v>
      </c>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t="s">
        <v>718</v>
      </c>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09" t="s">
        <v>717</v>
      </c>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t="s">
        <v>718</v>
      </c>
      <c r="D33" s="176">
        <v>0</v>
      </c>
      <c r="E33" s="205"/>
      <c r="F33" s="142" t="s">
        <v>715</v>
      </c>
      <c r="G33" s="142" t="s">
        <v>715</v>
      </c>
      <c r="H33" s="203"/>
      <c r="I33" s="203"/>
      <c r="J33" s="203"/>
      <c r="K33" s="203"/>
      <c r="L33" s="189"/>
      <c r="M33" s="189"/>
      <c r="N33" s="143"/>
      <c r="O33" s="207"/>
      <c r="P33" s="207"/>
      <c r="Q33" s="212"/>
      <c r="R33" s="176"/>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t="s">
        <v>717</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734</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t="s">
        <v>718</v>
      </c>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t="s">
        <v>717</v>
      </c>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t="s">
        <v>718</v>
      </c>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t="s">
        <v>717</v>
      </c>
      <c r="D17" s="176">
        <v>0</v>
      </c>
      <c r="E17" s="205"/>
      <c r="F17" s="142" t="s">
        <v>715</v>
      </c>
      <c r="G17" s="142" t="s">
        <v>715</v>
      </c>
      <c r="H17" s="203"/>
      <c r="I17" s="203"/>
      <c r="J17" s="203"/>
      <c r="K17" s="203"/>
      <c r="L17" s="189"/>
      <c r="M17" s="189"/>
      <c r="N17" s="143"/>
      <c r="O17" s="207">
        <v>23</v>
      </c>
      <c r="P17" s="207"/>
      <c r="Q17" s="209"/>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t="s">
        <v>740</v>
      </c>
      <c r="D19" s="176">
        <v>0</v>
      </c>
      <c r="E19" s="205"/>
      <c r="F19" s="142" t="s">
        <v>715</v>
      </c>
      <c r="G19" s="142" t="s">
        <v>715</v>
      </c>
      <c r="H19" s="203"/>
      <c r="I19" s="203"/>
      <c r="J19" s="203"/>
      <c r="K19" s="203"/>
      <c r="L19" s="189"/>
      <c r="M19" s="189"/>
      <c r="N19" s="143"/>
      <c r="O19" s="207">
        <v>24</v>
      </c>
      <c r="P19" s="207"/>
      <c r="Q19" s="209"/>
      <c r="R19" s="176">
        <v>0</v>
      </c>
      <c r="S19" s="205"/>
      <c r="T19" s="142" t="s">
        <v>715</v>
      </c>
      <c r="U19" s="142" t="s">
        <v>715</v>
      </c>
      <c r="V19" s="203"/>
      <c r="W19" s="203"/>
      <c r="X19" s="203"/>
      <c r="Y19" s="203"/>
      <c r="Z19" s="189"/>
      <c r="AA19" s="189"/>
    </row>
    <row r="20" spans="1:27" ht="19.5" customHeight="1">
      <c r="A20" s="208"/>
      <c r="B20" s="208"/>
      <c r="C20" s="215"/>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t="s">
        <v>718</v>
      </c>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t="s">
        <v>717</v>
      </c>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t="s">
        <v>718</v>
      </c>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t="s">
        <v>717</v>
      </c>
      <c r="D31" s="176">
        <v>0</v>
      </c>
      <c r="E31" s="205"/>
      <c r="F31" s="142" t="s">
        <v>715</v>
      </c>
      <c r="G31" s="142" t="s">
        <v>715</v>
      </c>
      <c r="H31" s="203"/>
      <c r="I31" s="203"/>
      <c r="J31" s="203"/>
      <c r="K31" s="203"/>
      <c r="L31" s="189"/>
      <c r="M31" s="189"/>
      <c r="N31" s="143"/>
      <c r="O31" s="207">
        <v>30</v>
      </c>
      <c r="P31" s="207"/>
      <c r="Q31" s="209"/>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v>31</v>
      </c>
      <c r="P33" s="207"/>
      <c r="Q33" s="209"/>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0"/>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codeName="Sheet14">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7" t="s">
        <v>735</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c r="D5" s="176">
        <v>0</v>
      </c>
      <c r="E5" s="205"/>
      <c r="F5" s="142" t="s">
        <v>715</v>
      </c>
      <c r="G5" s="142" t="s">
        <v>715</v>
      </c>
      <c r="H5" s="203"/>
      <c r="I5" s="203"/>
      <c r="J5" s="203"/>
      <c r="K5" s="203"/>
      <c r="L5" s="189"/>
      <c r="M5" s="189"/>
      <c r="N5" s="143"/>
      <c r="O5" s="207">
        <v>17</v>
      </c>
      <c r="P5" s="207"/>
      <c r="Q5" s="209" t="s">
        <v>718</v>
      </c>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c r="D7" s="176">
        <v>0</v>
      </c>
      <c r="E7" s="205"/>
      <c r="F7" s="142" t="s">
        <v>715</v>
      </c>
      <c r="G7" s="142" t="s">
        <v>715</v>
      </c>
      <c r="H7" s="203"/>
      <c r="I7" s="203"/>
      <c r="J7" s="203"/>
      <c r="K7" s="203"/>
      <c r="L7" s="189"/>
      <c r="M7" s="189"/>
      <c r="N7" s="143"/>
      <c r="O7" s="207">
        <v>18</v>
      </c>
      <c r="P7" s="207"/>
      <c r="Q7" s="209" t="s">
        <v>717</v>
      </c>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t="s">
        <v>718</v>
      </c>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t="s">
        <v>717</v>
      </c>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740</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5"/>
      <c r="R18" s="177"/>
      <c r="S18" s="206"/>
      <c r="T18" s="144" t="s">
        <v>716</v>
      </c>
      <c r="U18" s="144" t="s">
        <v>716</v>
      </c>
      <c r="V18" s="204"/>
      <c r="W18" s="204"/>
      <c r="X18" s="204"/>
      <c r="Y18" s="204"/>
      <c r="Z18" s="190"/>
      <c r="AA18" s="190"/>
    </row>
    <row r="19" spans="1:27" ht="19.5" customHeight="1">
      <c r="A19" s="207">
        <v>8</v>
      </c>
      <c r="B19" s="207"/>
      <c r="C19" s="209"/>
      <c r="D19" s="176">
        <v>0</v>
      </c>
      <c r="E19" s="205"/>
      <c r="F19" s="142" t="s">
        <v>715</v>
      </c>
      <c r="G19" s="142" t="s">
        <v>715</v>
      </c>
      <c r="H19" s="203"/>
      <c r="I19" s="203"/>
      <c r="J19" s="203"/>
      <c r="K19" s="203"/>
      <c r="L19" s="189"/>
      <c r="M19" s="189"/>
      <c r="N19" s="143"/>
      <c r="O19" s="207">
        <v>24</v>
      </c>
      <c r="P19" s="207"/>
      <c r="Q19" s="209" t="s">
        <v>718</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0"/>
      <c r="R20" s="177"/>
      <c r="S20" s="206"/>
      <c r="T20" s="144" t="s">
        <v>716</v>
      </c>
      <c r="U20" s="144" t="s">
        <v>716</v>
      </c>
      <c r="V20" s="204"/>
      <c r="W20" s="204"/>
      <c r="X20" s="204"/>
      <c r="Y20" s="204"/>
      <c r="Z20" s="190"/>
      <c r="AA20" s="190"/>
    </row>
    <row r="21" spans="1:27" ht="19.5" customHeight="1">
      <c r="A21" s="207">
        <v>9</v>
      </c>
      <c r="B21" s="207"/>
      <c r="C21" s="209"/>
      <c r="D21" s="176">
        <v>0</v>
      </c>
      <c r="E21" s="205"/>
      <c r="F21" s="142" t="s">
        <v>715</v>
      </c>
      <c r="G21" s="142" t="s">
        <v>715</v>
      </c>
      <c r="H21" s="203"/>
      <c r="I21" s="203"/>
      <c r="J21" s="203"/>
      <c r="K21" s="203"/>
      <c r="L21" s="189"/>
      <c r="M21" s="189"/>
      <c r="N21" s="143"/>
      <c r="O21" s="207">
        <v>25</v>
      </c>
      <c r="P21" s="207"/>
      <c r="Q21" s="209" t="s">
        <v>717</v>
      </c>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t="s">
        <v>718</v>
      </c>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t="s">
        <v>717</v>
      </c>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09"/>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c r="D33" s="176">
        <v>0</v>
      </c>
      <c r="E33" s="205"/>
      <c r="F33" s="142" t="s">
        <v>715</v>
      </c>
      <c r="G33" s="142" t="s">
        <v>715</v>
      </c>
      <c r="H33" s="203"/>
      <c r="I33" s="203"/>
      <c r="J33" s="203"/>
      <c r="K33" s="203"/>
      <c r="L33" s="189"/>
      <c r="M33" s="189"/>
      <c r="N33" s="143"/>
      <c r="O33" s="207"/>
      <c r="P33" s="207"/>
      <c r="Q33" s="212"/>
      <c r="R33" s="176"/>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3"/>
      <c r="R34" s="177"/>
      <c r="S34" s="206"/>
      <c r="T34" s="144" t="s">
        <v>716</v>
      </c>
      <c r="U34" s="144" t="s">
        <v>716</v>
      </c>
      <c r="V34" s="204"/>
      <c r="W34" s="204"/>
      <c r="X34" s="204"/>
      <c r="Y34" s="204"/>
      <c r="Z34" s="190"/>
      <c r="AA34" s="190"/>
    </row>
    <row r="35" spans="1:27" ht="19.5" customHeight="1">
      <c r="A35" s="207">
        <v>16</v>
      </c>
      <c r="B35" s="207"/>
      <c r="C35" s="209"/>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S35:S36"/>
    <mergeCell ref="I35:I36"/>
    <mergeCell ref="J35:J36"/>
    <mergeCell ref="K35:K36"/>
    <mergeCell ref="L35:L36"/>
    <mergeCell ref="M35:M36"/>
    <mergeCell ref="O35:Q36"/>
    <mergeCell ref="E38:F38"/>
    <mergeCell ref="G38:I38"/>
    <mergeCell ref="K38:L38"/>
    <mergeCell ref="R35:R36"/>
    <mergeCell ref="E35:E36"/>
    <mergeCell ref="H35:H36"/>
    <mergeCell ref="Y35:Y36"/>
    <mergeCell ref="V39:W39"/>
    <mergeCell ref="X39:Z39"/>
    <mergeCell ref="Z35:AA36"/>
    <mergeCell ref="X38:Z38"/>
    <mergeCell ref="AA38:AA39"/>
    <mergeCell ref="X35:X36"/>
    <mergeCell ref="V35:V36"/>
    <mergeCell ref="B33:B34"/>
    <mergeCell ref="C33:C34"/>
    <mergeCell ref="D33:D34"/>
    <mergeCell ref="C39:P39"/>
    <mergeCell ref="M38:P38"/>
    <mergeCell ref="R38:W38"/>
    <mergeCell ref="C38:D38"/>
    <mergeCell ref="R39:S39"/>
    <mergeCell ref="W35:W36"/>
    <mergeCell ref="T35:U36"/>
    <mergeCell ref="K33:K34"/>
    <mergeCell ref="L33:L34"/>
    <mergeCell ref="M33:M34"/>
    <mergeCell ref="O33:O34"/>
    <mergeCell ref="P33:P34"/>
    <mergeCell ref="A35:A36"/>
    <mergeCell ref="B35:B36"/>
    <mergeCell ref="C35:C36"/>
    <mergeCell ref="D35:D36"/>
    <mergeCell ref="A33:A34"/>
    <mergeCell ref="W33:W34"/>
    <mergeCell ref="X33:X34"/>
    <mergeCell ref="X31:X32"/>
    <mergeCell ref="E33:E34"/>
    <mergeCell ref="H33:H34"/>
    <mergeCell ref="R33:R34"/>
    <mergeCell ref="S33:S34"/>
    <mergeCell ref="V33:V34"/>
    <mergeCell ref="I33:I34"/>
    <mergeCell ref="J33:J34"/>
    <mergeCell ref="AA33:AA34"/>
    <mergeCell ref="Z33:Z34"/>
    <mergeCell ref="Z31:Z32"/>
    <mergeCell ref="AA31:AA32"/>
    <mergeCell ref="Y33:Y34"/>
    <mergeCell ref="Y31:Y32"/>
    <mergeCell ref="R29:R30"/>
    <mergeCell ref="S31:S32"/>
    <mergeCell ref="V31:V32"/>
    <mergeCell ref="W31:W32"/>
    <mergeCell ref="P29:P30"/>
    <mergeCell ref="M31:M32"/>
    <mergeCell ref="H31:H32"/>
    <mergeCell ref="X29:X30"/>
    <mergeCell ref="Q33:Q34"/>
    <mergeCell ref="B29:B30"/>
    <mergeCell ref="C29:C30"/>
    <mergeCell ref="D29:D30"/>
    <mergeCell ref="J29:J30"/>
    <mergeCell ref="L29:L30"/>
    <mergeCell ref="K29:K30"/>
    <mergeCell ref="M29:M30"/>
    <mergeCell ref="E29:E30"/>
    <mergeCell ref="A31:A32"/>
    <mergeCell ref="I29:I30"/>
    <mergeCell ref="B31:B32"/>
    <mergeCell ref="C31:C32"/>
    <mergeCell ref="D31:D32"/>
    <mergeCell ref="E31:E32"/>
    <mergeCell ref="I31:I32"/>
    <mergeCell ref="H29:H30"/>
    <mergeCell ref="A29:A30"/>
    <mergeCell ref="J31:J32"/>
    <mergeCell ref="K31:K32"/>
    <mergeCell ref="L31:L32"/>
    <mergeCell ref="O31:O32"/>
    <mergeCell ref="Q27:Q28"/>
    <mergeCell ref="I27:I28"/>
    <mergeCell ref="J27:J28"/>
    <mergeCell ref="K27:K28"/>
    <mergeCell ref="L27:L28"/>
    <mergeCell ref="O29:O30"/>
    <mergeCell ref="AA25:AA26"/>
    <mergeCell ref="R27:R28"/>
    <mergeCell ref="S27:S28"/>
    <mergeCell ref="V27:V28"/>
    <mergeCell ref="W27:W28"/>
    <mergeCell ref="Z25:Z26"/>
    <mergeCell ref="Z27:Z28"/>
    <mergeCell ref="AA27:AA28"/>
    <mergeCell ref="X27:X28"/>
    <mergeCell ref="Y27:Y28"/>
    <mergeCell ref="AA29:AA30"/>
    <mergeCell ref="Q29:Q30"/>
    <mergeCell ref="P31:P32"/>
    <mergeCell ref="Z29:Z30"/>
    <mergeCell ref="Q31:Q32"/>
    <mergeCell ref="R31:R32"/>
    <mergeCell ref="Y29:Y30"/>
    <mergeCell ref="S29:S30"/>
    <mergeCell ref="V29:V30"/>
    <mergeCell ref="W29:W30"/>
    <mergeCell ref="A23:A24"/>
    <mergeCell ref="D25:D26"/>
    <mergeCell ref="A27:A28"/>
    <mergeCell ref="B27:B28"/>
    <mergeCell ref="C27:C28"/>
    <mergeCell ref="D27:D28"/>
    <mergeCell ref="C25:C26"/>
    <mergeCell ref="A25:A26"/>
    <mergeCell ref="B25:B26"/>
    <mergeCell ref="C23:C24"/>
    <mergeCell ref="E27:E28"/>
    <mergeCell ref="H27:H28"/>
    <mergeCell ref="D23:D24"/>
    <mergeCell ref="P23:P24"/>
    <mergeCell ref="H23:H24"/>
    <mergeCell ref="M23:M24"/>
    <mergeCell ref="O23:O24"/>
    <mergeCell ref="I23:I24"/>
    <mergeCell ref="J23:J24"/>
    <mergeCell ref="K23:K24"/>
    <mergeCell ref="I25:I26"/>
    <mergeCell ref="J25:J26"/>
    <mergeCell ref="E23:E24"/>
    <mergeCell ref="P25:P26"/>
    <mergeCell ref="E25:E26"/>
    <mergeCell ref="H25:H26"/>
    <mergeCell ref="L23:L24"/>
    <mergeCell ref="Q25:Q26"/>
    <mergeCell ref="M25:M26"/>
    <mergeCell ref="O25:O26"/>
    <mergeCell ref="K25:K26"/>
    <mergeCell ref="L25:L26"/>
    <mergeCell ref="P27:P28"/>
    <mergeCell ref="M27:M28"/>
    <mergeCell ref="O27:O28"/>
    <mergeCell ref="A21:A22"/>
    <mergeCell ref="B21:B22"/>
    <mergeCell ref="C21:C22"/>
    <mergeCell ref="D21:D22"/>
    <mergeCell ref="Y25:Y26"/>
    <mergeCell ref="R25:R26"/>
    <mergeCell ref="S25:S26"/>
    <mergeCell ref="V25:V26"/>
    <mergeCell ref="W25:W26"/>
    <mergeCell ref="X25:X26"/>
    <mergeCell ref="B23:B24"/>
    <mergeCell ref="P21:P22"/>
    <mergeCell ref="Q21:Q22"/>
    <mergeCell ref="E21:E22"/>
    <mergeCell ref="H21:H22"/>
    <mergeCell ref="M21:M22"/>
    <mergeCell ref="O21:O22"/>
    <mergeCell ref="J21:J22"/>
    <mergeCell ref="K21:K22"/>
    <mergeCell ref="L21:L22"/>
    <mergeCell ref="W23:W24"/>
    <mergeCell ref="Z23:Z24"/>
    <mergeCell ref="AA23:AA24"/>
    <mergeCell ref="X23:X24"/>
    <mergeCell ref="Y23:Y24"/>
    <mergeCell ref="Q23:Q24"/>
    <mergeCell ref="R23:R24"/>
    <mergeCell ref="S23:S24"/>
    <mergeCell ref="V23:V24"/>
    <mergeCell ref="Z21:Z22"/>
    <mergeCell ref="AA21:AA22"/>
    <mergeCell ref="I21:I22"/>
    <mergeCell ref="R21:R22"/>
    <mergeCell ref="S21:S22"/>
    <mergeCell ref="X21:X22"/>
    <mergeCell ref="Y21:Y22"/>
    <mergeCell ref="V21:V22"/>
    <mergeCell ref="W21:W22"/>
    <mergeCell ref="E19:E20"/>
    <mergeCell ref="H19:H20"/>
    <mergeCell ref="R19:R20"/>
    <mergeCell ref="S19:S20"/>
    <mergeCell ref="P19:P20"/>
    <mergeCell ref="Q19:Q20"/>
    <mergeCell ref="I19:I20"/>
    <mergeCell ref="J19:J20"/>
    <mergeCell ref="K19:K20"/>
    <mergeCell ref="L19:L20"/>
    <mergeCell ref="A17:A18"/>
    <mergeCell ref="B17:B18"/>
    <mergeCell ref="C17:C18"/>
    <mergeCell ref="D17:D18"/>
    <mergeCell ref="A19:A20"/>
    <mergeCell ref="B19:B20"/>
    <mergeCell ref="C19:C20"/>
    <mergeCell ref="D19:D20"/>
    <mergeCell ref="M19:M20"/>
    <mergeCell ref="O19:O20"/>
    <mergeCell ref="Z17:Z18"/>
    <mergeCell ref="AA17:AA18"/>
    <mergeCell ref="X19:X20"/>
    <mergeCell ref="Y19:Y20"/>
    <mergeCell ref="V17:V18"/>
    <mergeCell ref="W17:W18"/>
    <mergeCell ref="V19:V20"/>
    <mergeCell ref="W19:W20"/>
    <mergeCell ref="R15:R16"/>
    <mergeCell ref="S15:S16"/>
    <mergeCell ref="Z19:Z20"/>
    <mergeCell ref="AA19:AA20"/>
    <mergeCell ref="R17:R18"/>
    <mergeCell ref="S17:S18"/>
    <mergeCell ref="X17:X18"/>
    <mergeCell ref="Y17:Y18"/>
    <mergeCell ref="V15:V16"/>
    <mergeCell ref="W15:W16"/>
    <mergeCell ref="K17:K18"/>
    <mergeCell ref="L17:L18"/>
    <mergeCell ref="P17:P18"/>
    <mergeCell ref="Q17:Q18"/>
    <mergeCell ref="M17:M18"/>
    <mergeCell ref="O17:O18"/>
    <mergeCell ref="P15:P16"/>
    <mergeCell ref="Q15:Q16"/>
    <mergeCell ref="E17:E18"/>
    <mergeCell ref="H17:H18"/>
    <mergeCell ref="I17:I18"/>
    <mergeCell ref="J17:J18"/>
    <mergeCell ref="K15:K16"/>
    <mergeCell ref="L15:L16"/>
    <mergeCell ref="M15:M16"/>
    <mergeCell ref="O15:O16"/>
    <mergeCell ref="A15:A16"/>
    <mergeCell ref="B15:B16"/>
    <mergeCell ref="E15:E16"/>
    <mergeCell ref="H15:H16"/>
    <mergeCell ref="C15:C16"/>
    <mergeCell ref="D15:D16"/>
    <mergeCell ref="I15:I16"/>
    <mergeCell ref="J15:J16"/>
    <mergeCell ref="J13:J14"/>
    <mergeCell ref="W13:W14"/>
    <mergeCell ref="R13:R14"/>
    <mergeCell ref="S13:S14"/>
    <mergeCell ref="L13:L14"/>
    <mergeCell ref="M13:M14"/>
    <mergeCell ref="O13:O14"/>
    <mergeCell ref="I13:I14"/>
    <mergeCell ref="Z15:Z16"/>
    <mergeCell ref="AA15:AA16"/>
    <mergeCell ref="AA11:AA12"/>
    <mergeCell ref="X15:X16"/>
    <mergeCell ref="Y15:Y16"/>
    <mergeCell ref="Y13:Y14"/>
    <mergeCell ref="X13:X14"/>
    <mergeCell ref="AA13:AA14"/>
    <mergeCell ref="Z13:Z14"/>
    <mergeCell ref="Z11:Z12"/>
    <mergeCell ref="Q13:Q14"/>
    <mergeCell ref="V13:V14"/>
    <mergeCell ref="V11:V12"/>
    <mergeCell ref="P11:P12"/>
    <mergeCell ref="R11:R12"/>
    <mergeCell ref="S11:S12"/>
    <mergeCell ref="E13:E14"/>
    <mergeCell ref="H13:H14"/>
    <mergeCell ref="E11:E12"/>
    <mergeCell ref="P13:P14"/>
    <mergeCell ref="K13:K14"/>
    <mergeCell ref="H11:H12"/>
    <mergeCell ref="I11:I12"/>
    <mergeCell ref="J11:J12"/>
    <mergeCell ref="K11:K12"/>
    <mergeCell ref="L11:L12"/>
    <mergeCell ref="A13:A14"/>
    <mergeCell ref="B13:B14"/>
    <mergeCell ref="A11:A12"/>
    <mergeCell ref="D11:D12"/>
    <mergeCell ref="B11:B12"/>
    <mergeCell ref="C11:C12"/>
    <mergeCell ref="C13:C14"/>
    <mergeCell ref="D13:D14"/>
    <mergeCell ref="A9:A10"/>
    <mergeCell ref="B9:B10"/>
    <mergeCell ref="C9:C10"/>
    <mergeCell ref="D9:D10"/>
    <mergeCell ref="H9:H10"/>
    <mergeCell ref="O9:O10"/>
    <mergeCell ref="E9:E10"/>
    <mergeCell ref="I9:I10"/>
    <mergeCell ref="J9:J10"/>
    <mergeCell ref="K9:K10"/>
    <mergeCell ref="X11:X12"/>
    <mergeCell ref="Y11:Y12"/>
    <mergeCell ref="Z9:Z10"/>
    <mergeCell ref="Y9:Y10"/>
    <mergeCell ref="X9:X10"/>
    <mergeCell ref="M11:M12"/>
    <mergeCell ref="O11:O12"/>
    <mergeCell ref="L9:L10"/>
    <mergeCell ref="M9:M10"/>
    <mergeCell ref="W11:W12"/>
    <mergeCell ref="Q11:Q12"/>
    <mergeCell ref="R9:R10"/>
    <mergeCell ref="S9:S10"/>
    <mergeCell ref="V9:V10"/>
    <mergeCell ref="P9:P10"/>
    <mergeCell ref="W7:W8"/>
    <mergeCell ref="Z7:Z8"/>
    <mergeCell ref="AA7:AA8"/>
    <mergeCell ref="Y7:Y8"/>
    <mergeCell ref="W9:W10"/>
    <mergeCell ref="Q9:Q10"/>
    <mergeCell ref="AA9:AA10"/>
    <mergeCell ref="O7:O8"/>
    <mergeCell ref="R5:R6"/>
    <mergeCell ref="V5:V6"/>
    <mergeCell ref="X7:X8"/>
    <mergeCell ref="Q7:Q8"/>
    <mergeCell ref="W5:W6"/>
    <mergeCell ref="P5:P6"/>
    <mergeCell ref="R7:R8"/>
    <mergeCell ref="S7:S8"/>
    <mergeCell ref="V7:V8"/>
    <mergeCell ref="E7:E8"/>
    <mergeCell ref="H7:H8"/>
    <mergeCell ref="K5:K6"/>
    <mergeCell ref="L5:L6"/>
    <mergeCell ref="H5:H6"/>
    <mergeCell ref="I7:I8"/>
    <mergeCell ref="J7:J8"/>
    <mergeCell ref="M7:M8"/>
    <mergeCell ref="Q2:Y2"/>
    <mergeCell ref="K3:K4"/>
    <mergeCell ref="Y3:Y4"/>
    <mergeCell ref="T4:U4"/>
    <mergeCell ref="Q5:Q6"/>
    <mergeCell ref="K7:K8"/>
    <mergeCell ref="L7:L8"/>
    <mergeCell ref="X5:X6"/>
    <mergeCell ref="P7:P8"/>
    <mergeCell ref="Y5:Y6"/>
    <mergeCell ref="AA5:AA6"/>
    <mergeCell ref="C5:C6"/>
    <mergeCell ref="E3:E4"/>
    <mergeCell ref="R3:R4"/>
    <mergeCell ref="S3:S4"/>
    <mergeCell ref="Q3:Q4"/>
    <mergeCell ref="O2:O4"/>
    <mergeCell ref="H3:J3"/>
    <mergeCell ref="P2:P4"/>
    <mergeCell ref="A7:A8"/>
    <mergeCell ref="B7:B8"/>
    <mergeCell ref="C7:C8"/>
    <mergeCell ref="D7:D8"/>
    <mergeCell ref="Z2:Z4"/>
    <mergeCell ref="E5:E6"/>
    <mergeCell ref="D3:D4"/>
    <mergeCell ref="I5:I6"/>
    <mergeCell ref="Z5:Z6"/>
    <mergeCell ref="M5:M6"/>
    <mergeCell ref="A5:A6"/>
    <mergeCell ref="B5:B6"/>
    <mergeCell ref="S5:S6"/>
    <mergeCell ref="A1:D1"/>
    <mergeCell ref="E1:T1"/>
    <mergeCell ref="J5:J6"/>
    <mergeCell ref="D5:D6"/>
    <mergeCell ref="O5:O6"/>
    <mergeCell ref="F3:G3"/>
    <mergeCell ref="F4:G4"/>
    <mergeCell ref="V1:AA1"/>
    <mergeCell ref="A2:A4"/>
    <mergeCell ref="B2:B4"/>
    <mergeCell ref="C2:K2"/>
    <mergeCell ref="L2:L4"/>
    <mergeCell ref="M2:M4"/>
    <mergeCell ref="T3:U3"/>
    <mergeCell ref="V3:X3"/>
    <mergeCell ref="C3:C4"/>
    <mergeCell ref="AA2:AA4"/>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1:AA39"/>
  <sheetViews>
    <sheetView showZeros="0" view="pageBreakPreview" zoomScale="60" zoomScaleNormal="60" zoomScalePageLayoutView="0" workbookViewId="0" topLeftCell="A1">
      <selection activeCell="G38" sqref="G38:I38"/>
    </sheetView>
  </sheetViews>
  <sheetFormatPr defaultColWidth="9.00390625" defaultRowHeight="13.5"/>
  <cols>
    <col min="1" max="1" width="5.00390625" style="0" customWidth="1"/>
    <col min="2" max="2" width="6.875" style="0" customWidth="1"/>
    <col min="3" max="3" width="23.125" style="0" customWidth="1"/>
    <col min="4" max="5" width="5.00390625" style="0" customWidth="1"/>
    <col min="6" max="7" width="8.125" style="0" customWidth="1"/>
    <col min="8" max="11" width="5.00390625" style="0" customWidth="1"/>
    <col min="12" max="13" width="6.875" style="0" customWidth="1"/>
    <col min="14" max="14" width="0.6171875" style="0" customWidth="1"/>
    <col min="15" max="15" width="5.00390625" style="0" customWidth="1"/>
    <col min="16" max="16" width="6.875" style="0" customWidth="1"/>
    <col min="17" max="17" width="23.125" style="0" customWidth="1"/>
    <col min="18" max="19" width="5.00390625" style="0" customWidth="1"/>
    <col min="20" max="21" width="8.125" style="0" customWidth="1"/>
    <col min="22" max="25" width="5.00390625" style="0" customWidth="1"/>
    <col min="26" max="27" width="6.875" style="0" customWidth="1"/>
  </cols>
  <sheetData>
    <row r="1" spans="1:27" ht="38.25" customHeight="1">
      <c r="A1" s="238" t="s">
        <v>736</v>
      </c>
      <c r="B1" s="238"/>
      <c r="C1" s="238"/>
      <c r="D1" s="238"/>
      <c r="E1" s="239" t="s">
        <v>711</v>
      </c>
      <c r="F1" s="240"/>
      <c r="G1" s="240"/>
      <c r="H1" s="240"/>
      <c r="I1" s="240"/>
      <c r="J1" s="240"/>
      <c r="K1" s="240"/>
      <c r="L1" s="240"/>
      <c r="M1" s="240"/>
      <c r="N1" s="240"/>
      <c r="O1" s="240"/>
      <c r="P1" s="240"/>
      <c r="Q1" s="240"/>
      <c r="R1" s="240"/>
      <c r="S1" s="241"/>
      <c r="T1" s="241"/>
      <c r="U1" s="137" t="s">
        <v>687</v>
      </c>
      <c r="V1" s="232"/>
      <c r="W1" s="232"/>
      <c r="X1" s="232"/>
      <c r="Y1" s="232"/>
      <c r="Z1" s="232"/>
      <c r="AA1" s="232"/>
    </row>
    <row r="2" spans="1:27" ht="18.75" customHeight="1">
      <c r="A2" s="221" t="s">
        <v>688</v>
      </c>
      <c r="B2" s="224" t="s">
        <v>689</v>
      </c>
      <c r="C2" s="227" t="s">
        <v>690</v>
      </c>
      <c r="D2" s="228"/>
      <c r="E2" s="228"/>
      <c r="F2" s="228"/>
      <c r="G2" s="228"/>
      <c r="H2" s="228"/>
      <c r="I2" s="228"/>
      <c r="J2" s="228"/>
      <c r="K2" s="229"/>
      <c r="L2" s="216" t="s">
        <v>691</v>
      </c>
      <c r="M2" s="216" t="s">
        <v>692</v>
      </c>
      <c r="N2" s="138"/>
      <c r="O2" s="242" t="s">
        <v>688</v>
      </c>
      <c r="P2" s="224" t="s">
        <v>689</v>
      </c>
      <c r="Q2" s="227" t="s">
        <v>690</v>
      </c>
      <c r="R2" s="228"/>
      <c r="S2" s="228"/>
      <c r="T2" s="228"/>
      <c r="U2" s="228"/>
      <c r="V2" s="228"/>
      <c r="W2" s="228"/>
      <c r="X2" s="228"/>
      <c r="Y2" s="229"/>
      <c r="Z2" s="216" t="s">
        <v>691</v>
      </c>
      <c r="AA2" s="224" t="s">
        <v>692</v>
      </c>
    </row>
    <row r="3" spans="1:27" ht="18.75" customHeight="1">
      <c r="A3" s="222"/>
      <c r="B3" s="225"/>
      <c r="C3" s="185" t="s">
        <v>693</v>
      </c>
      <c r="D3" s="219" t="s">
        <v>694</v>
      </c>
      <c r="E3" s="219" t="s">
        <v>695</v>
      </c>
      <c r="F3" s="230" t="s">
        <v>696</v>
      </c>
      <c r="G3" s="231"/>
      <c r="H3" s="227" t="s">
        <v>697</v>
      </c>
      <c r="I3" s="228"/>
      <c r="J3" s="229"/>
      <c r="K3" s="235" t="s">
        <v>698</v>
      </c>
      <c r="L3" s="217"/>
      <c r="M3" s="217"/>
      <c r="N3" s="139"/>
      <c r="O3" s="243"/>
      <c r="P3" s="225"/>
      <c r="Q3" s="185" t="s">
        <v>693</v>
      </c>
      <c r="R3" s="219" t="s">
        <v>694</v>
      </c>
      <c r="S3" s="219" t="s">
        <v>695</v>
      </c>
      <c r="T3" s="230" t="s">
        <v>696</v>
      </c>
      <c r="U3" s="231"/>
      <c r="V3" s="227" t="s">
        <v>697</v>
      </c>
      <c r="W3" s="228"/>
      <c r="X3" s="229"/>
      <c r="Y3" s="235" t="s">
        <v>698</v>
      </c>
      <c r="Z3" s="217"/>
      <c r="AA3" s="225"/>
    </row>
    <row r="4" spans="1:27" ht="22.5" customHeight="1">
      <c r="A4" s="223"/>
      <c r="B4" s="226"/>
      <c r="C4" s="179"/>
      <c r="D4" s="220"/>
      <c r="E4" s="220"/>
      <c r="F4" s="233" t="s">
        <v>699</v>
      </c>
      <c r="G4" s="234"/>
      <c r="H4" s="140" t="s">
        <v>712</v>
      </c>
      <c r="I4" s="140" t="s">
        <v>713</v>
      </c>
      <c r="J4" s="141" t="s">
        <v>714</v>
      </c>
      <c r="K4" s="236"/>
      <c r="L4" s="218"/>
      <c r="M4" s="218"/>
      <c r="N4" s="139"/>
      <c r="O4" s="244"/>
      <c r="P4" s="226"/>
      <c r="Q4" s="179"/>
      <c r="R4" s="220"/>
      <c r="S4" s="220"/>
      <c r="T4" s="233" t="s">
        <v>699</v>
      </c>
      <c r="U4" s="234"/>
      <c r="V4" s="140" t="s">
        <v>712</v>
      </c>
      <c r="W4" s="140" t="s">
        <v>713</v>
      </c>
      <c r="X4" s="141" t="s">
        <v>714</v>
      </c>
      <c r="Y4" s="236"/>
      <c r="Z4" s="218"/>
      <c r="AA4" s="226"/>
    </row>
    <row r="5" spans="1:27" ht="19.5" customHeight="1">
      <c r="A5" s="207">
        <v>1</v>
      </c>
      <c r="B5" s="207"/>
      <c r="C5" s="209" t="s">
        <v>718</v>
      </c>
      <c r="D5" s="176">
        <v>0</v>
      </c>
      <c r="E5" s="205"/>
      <c r="F5" s="142" t="s">
        <v>715</v>
      </c>
      <c r="G5" s="142" t="s">
        <v>715</v>
      </c>
      <c r="H5" s="203"/>
      <c r="I5" s="203"/>
      <c r="J5" s="203"/>
      <c r="K5" s="203"/>
      <c r="L5" s="189"/>
      <c r="M5" s="189"/>
      <c r="N5" s="143"/>
      <c r="O5" s="207">
        <v>17</v>
      </c>
      <c r="P5" s="207"/>
      <c r="Q5" s="209"/>
      <c r="R5" s="176">
        <v>0</v>
      </c>
      <c r="S5" s="205"/>
      <c r="T5" s="142" t="s">
        <v>715</v>
      </c>
      <c r="U5" s="142" t="s">
        <v>715</v>
      </c>
      <c r="V5" s="203"/>
      <c r="W5" s="203"/>
      <c r="X5" s="203"/>
      <c r="Y5" s="203"/>
      <c r="Z5" s="189"/>
      <c r="AA5" s="189"/>
    </row>
    <row r="6" spans="1:27" ht="19.5" customHeight="1">
      <c r="A6" s="208"/>
      <c r="B6" s="208"/>
      <c r="C6" s="210"/>
      <c r="D6" s="177"/>
      <c r="E6" s="206"/>
      <c r="F6" s="144" t="s">
        <v>716</v>
      </c>
      <c r="G6" s="144" t="s">
        <v>716</v>
      </c>
      <c r="H6" s="204"/>
      <c r="I6" s="204"/>
      <c r="J6" s="204"/>
      <c r="K6" s="204"/>
      <c r="L6" s="190"/>
      <c r="M6" s="190"/>
      <c r="N6" s="143"/>
      <c r="O6" s="214"/>
      <c r="P6" s="208"/>
      <c r="Q6" s="210"/>
      <c r="R6" s="177"/>
      <c r="S6" s="206"/>
      <c r="T6" s="144" t="s">
        <v>716</v>
      </c>
      <c r="U6" s="144" t="s">
        <v>716</v>
      </c>
      <c r="V6" s="204"/>
      <c r="W6" s="204"/>
      <c r="X6" s="204"/>
      <c r="Y6" s="204"/>
      <c r="Z6" s="190"/>
      <c r="AA6" s="190"/>
    </row>
    <row r="7" spans="1:27" ht="19.5" customHeight="1">
      <c r="A7" s="207">
        <v>2</v>
      </c>
      <c r="B7" s="207"/>
      <c r="C7" s="209" t="s">
        <v>717</v>
      </c>
      <c r="D7" s="176">
        <v>0</v>
      </c>
      <c r="E7" s="205"/>
      <c r="F7" s="142" t="s">
        <v>715</v>
      </c>
      <c r="G7" s="142" t="s">
        <v>715</v>
      </c>
      <c r="H7" s="203"/>
      <c r="I7" s="203"/>
      <c r="J7" s="203"/>
      <c r="K7" s="203"/>
      <c r="L7" s="189"/>
      <c r="M7" s="189"/>
      <c r="N7" s="143"/>
      <c r="O7" s="207">
        <v>18</v>
      </c>
      <c r="P7" s="207"/>
      <c r="Q7" s="209"/>
      <c r="R7" s="176">
        <v>0</v>
      </c>
      <c r="S7" s="205"/>
      <c r="T7" s="142" t="s">
        <v>715</v>
      </c>
      <c r="U7" s="142" t="s">
        <v>715</v>
      </c>
      <c r="V7" s="203"/>
      <c r="W7" s="203"/>
      <c r="X7" s="203"/>
      <c r="Y7" s="203"/>
      <c r="Z7" s="189"/>
      <c r="AA7" s="189"/>
    </row>
    <row r="8" spans="1:27" ht="19.5" customHeight="1">
      <c r="A8" s="208"/>
      <c r="B8" s="208"/>
      <c r="C8" s="210"/>
      <c r="D8" s="177"/>
      <c r="E8" s="206"/>
      <c r="F8" s="144" t="s">
        <v>716</v>
      </c>
      <c r="G8" s="144" t="s">
        <v>716</v>
      </c>
      <c r="H8" s="204"/>
      <c r="I8" s="204"/>
      <c r="J8" s="204"/>
      <c r="K8" s="204"/>
      <c r="L8" s="190"/>
      <c r="M8" s="190"/>
      <c r="N8" s="143"/>
      <c r="O8" s="214"/>
      <c r="P8" s="208"/>
      <c r="Q8" s="210"/>
      <c r="R8" s="177"/>
      <c r="S8" s="206"/>
      <c r="T8" s="144" t="s">
        <v>716</v>
      </c>
      <c r="U8" s="144" t="s">
        <v>716</v>
      </c>
      <c r="V8" s="204"/>
      <c r="W8" s="204"/>
      <c r="X8" s="204"/>
      <c r="Y8" s="204"/>
      <c r="Z8" s="190"/>
      <c r="AA8" s="190"/>
    </row>
    <row r="9" spans="1:27" ht="19.5" customHeight="1">
      <c r="A9" s="207">
        <v>3</v>
      </c>
      <c r="B9" s="207"/>
      <c r="C9" s="209"/>
      <c r="D9" s="176">
        <v>0</v>
      </c>
      <c r="E9" s="205"/>
      <c r="F9" s="142" t="s">
        <v>715</v>
      </c>
      <c r="G9" s="142" t="s">
        <v>715</v>
      </c>
      <c r="H9" s="203"/>
      <c r="I9" s="203"/>
      <c r="J9" s="203"/>
      <c r="K9" s="203"/>
      <c r="L9" s="189"/>
      <c r="M9" s="189"/>
      <c r="N9" s="143"/>
      <c r="O9" s="207">
        <v>19</v>
      </c>
      <c r="P9" s="207"/>
      <c r="Q9" s="209"/>
      <c r="R9" s="176">
        <v>0</v>
      </c>
      <c r="S9" s="205"/>
      <c r="T9" s="142" t="s">
        <v>715</v>
      </c>
      <c r="U9" s="142" t="s">
        <v>715</v>
      </c>
      <c r="V9" s="203"/>
      <c r="W9" s="203"/>
      <c r="X9" s="203"/>
      <c r="Y9" s="203"/>
      <c r="Z9" s="189"/>
      <c r="AA9" s="189"/>
    </row>
    <row r="10" spans="1:27" ht="19.5" customHeight="1">
      <c r="A10" s="208"/>
      <c r="B10" s="208"/>
      <c r="C10" s="210"/>
      <c r="D10" s="177"/>
      <c r="E10" s="206"/>
      <c r="F10" s="144" t="s">
        <v>716</v>
      </c>
      <c r="G10" s="144" t="s">
        <v>716</v>
      </c>
      <c r="H10" s="204"/>
      <c r="I10" s="204"/>
      <c r="J10" s="204"/>
      <c r="K10" s="204"/>
      <c r="L10" s="190"/>
      <c r="M10" s="190"/>
      <c r="N10" s="143"/>
      <c r="O10" s="214"/>
      <c r="P10" s="208"/>
      <c r="Q10" s="210"/>
      <c r="R10" s="177"/>
      <c r="S10" s="206"/>
      <c r="T10" s="144" t="s">
        <v>716</v>
      </c>
      <c r="U10" s="144" t="s">
        <v>716</v>
      </c>
      <c r="V10" s="204"/>
      <c r="W10" s="204"/>
      <c r="X10" s="204"/>
      <c r="Y10" s="204"/>
      <c r="Z10" s="190"/>
      <c r="AA10" s="190"/>
    </row>
    <row r="11" spans="1:27" ht="19.5" customHeight="1">
      <c r="A11" s="207">
        <v>4</v>
      </c>
      <c r="B11" s="207"/>
      <c r="C11" s="209"/>
      <c r="D11" s="176">
        <v>0</v>
      </c>
      <c r="E11" s="205"/>
      <c r="F11" s="142" t="s">
        <v>715</v>
      </c>
      <c r="G11" s="142" t="s">
        <v>715</v>
      </c>
      <c r="H11" s="203"/>
      <c r="I11" s="203"/>
      <c r="J11" s="203"/>
      <c r="K11" s="203"/>
      <c r="L11" s="189"/>
      <c r="M11" s="189"/>
      <c r="N11" s="143"/>
      <c r="O11" s="207">
        <v>20</v>
      </c>
      <c r="P11" s="207"/>
      <c r="Q11" s="209"/>
      <c r="R11" s="176">
        <v>0</v>
      </c>
      <c r="S11" s="205"/>
      <c r="T11" s="142" t="s">
        <v>715</v>
      </c>
      <c r="U11" s="142" t="s">
        <v>715</v>
      </c>
      <c r="V11" s="203"/>
      <c r="W11" s="203"/>
      <c r="X11" s="203"/>
      <c r="Y11" s="203"/>
      <c r="Z11" s="189"/>
      <c r="AA11" s="189"/>
    </row>
    <row r="12" spans="1:27" ht="19.5" customHeight="1">
      <c r="A12" s="208"/>
      <c r="B12" s="208"/>
      <c r="C12" s="210"/>
      <c r="D12" s="177"/>
      <c r="E12" s="206"/>
      <c r="F12" s="144" t="s">
        <v>716</v>
      </c>
      <c r="G12" s="144" t="s">
        <v>716</v>
      </c>
      <c r="H12" s="204"/>
      <c r="I12" s="204"/>
      <c r="J12" s="204"/>
      <c r="K12" s="204"/>
      <c r="L12" s="190"/>
      <c r="M12" s="190"/>
      <c r="N12" s="143"/>
      <c r="O12" s="214"/>
      <c r="P12" s="208"/>
      <c r="Q12" s="210"/>
      <c r="R12" s="177"/>
      <c r="S12" s="206"/>
      <c r="T12" s="144" t="s">
        <v>716</v>
      </c>
      <c r="U12" s="144" t="s">
        <v>716</v>
      </c>
      <c r="V12" s="204"/>
      <c r="W12" s="204"/>
      <c r="X12" s="204"/>
      <c r="Y12" s="204"/>
      <c r="Z12" s="190"/>
      <c r="AA12" s="190"/>
    </row>
    <row r="13" spans="1:27" ht="19.5" customHeight="1">
      <c r="A13" s="207">
        <v>5</v>
      </c>
      <c r="B13" s="207"/>
      <c r="C13" s="209"/>
      <c r="D13" s="176">
        <v>0</v>
      </c>
      <c r="E13" s="205"/>
      <c r="F13" s="142" t="s">
        <v>715</v>
      </c>
      <c r="G13" s="142" t="s">
        <v>715</v>
      </c>
      <c r="H13" s="203"/>
      <c r="I13" s="203"/>
      <c r="J13" s="203"/>
      <c r="K13" s="203"/>
      <c r="L13" s="189"/>
      <c r="M13" s="189"/>
      <c r="N13" s="143"/>
      <c r="O13" s="207">
        <v>21</v>
      </c>
      <c r="P13" s="207"/>
      <c r="Q13" s="209"/>
      <c r="R13" s="176">
        <v>0</v>
      </c>
      <c r="S13" s="205"/>
      <c r="T13" s="142" t="s">
        <v>715</v>
      </c>
      <c r="U13" s="142" t="s">
        <v>715</v>
      </c>
      <c r="V13" s="203"/>
      <c r="W13" s="203"/>
      <c r="X13" s="203"/>
      <c r="Y13" s="203"/>
      <c r="Z13" s="189"/>
      <c r="AA13" s="189"/>
    </row>
    <row r="14" spans="1:27" ht="19.5" customHeight="1">
      <c r="A14" s="208"/>
      <c r="B14" s="208"/>
      <c r="C14" s="210"/>
      <c r="D14" s="177"/>
      <c r="E14" s="206"/>
      <c r="F14" s="144" t="s">
        <v>716</v>
      </c>
      <c r="G14" s="144" t="s">
        <v>716</v>
      </c>
      <c r="H14" s="204"/>
      <c r="I14" s="204"/>
      <c r="J14" s="204"/>
      <c r="K14" s="204"/>
      <c r="L14" s="190"/>
      <c r="M14" s="190"/>
      <c r="N14" s="143"/>
      <c r="O14" s="214"/>
      <c r="P14" s="208"/>
      <c r="Q14" s="210"/>
      <c r="R14" s="177"/>
      <c r="S14" s="206"/>
      <c r="T14" s="144" t="s">
        <v>716</v>
      </c>
      <c r="U14" s="144" t="s">
        <v>716</v>
      </c>
      <c r="V14" s="204"/>
      <c r="W14" s="204"/>
      <c r="X14" s="204"/>
      <c r="Y14" s="204"/>
      <c r="Z14" s="190"/>
      <c r="AA14" s="190"/>
    </row>
    <row r="15" spans="1:27" ht="19.5" customHeight="1">
      <c r="A15" s="207">
        <v>6</v>
      </c>
      <c r="B15" s="207"/>
      <c r="C15" s="209"/>
      <c r="D15" s="176">
        <v>0</v>
      </c>
      <c r="E15" s="205"/>
      <c r="F15" s="142" t="s">
        <v>715</v>
      </c>
      <c r="G15" s="142" t="s">
        <v>715</v>
      </c>
      <c r="H15" s="203"/>
      <c r="I15" s="203"/>
      <c r="J15" s="203"/>
      <c r="K15" s="203"/>
      <c r="L15" s="189"/>
      <c r="M15" s="189"/>
      <c r="N15" s="143"/>
      <c r="O15" s="207">
        <v>22</v>
      </c>
      <c r="P15" s="207"/>
      <c r="Q15" s="209" t="s">
        <v>718</v>
      </c>
      <c r="R15" s="176">
        <v>0</v>
      </c>
      <c r="S15" s="205"/>
      <c r="T15" s="142" t="s">
        <v>715</v>
      </c>
      <c r="U15" s="142" t="s">
        <v>715</v>
      </c>
      <c r="V15" s="203"/>
      <c r="W15" s="203"/>
      <c r="X15" s="203"/>
      <c r="Y15" s="203"/>
      <c r="Z15" s="189"/>
      <c r="AA15" s="189"/>
    </row>
    <row r="16" spans="1:27" ht="19.5" customHeight="1">
      <c r="A16" s="208"/>
      <c r="B16" s="208"/>
      <c r="C16" s="210"/>
      <c r="D16" s="177"/>
      <c r="E16" s="206"/>
      <c r="F16" s="144" t="s">
        <v>716</v>
      </c>
      <c r="G16" s="144" t="s">
        <v>716</v>
      </c>
      <c r="H16" s="204"/>
      <c r="I16" s="204"/>
      <c r="J16" s="204"/>
      <c r="K16" s="204"/>
      <c r="L16" s="190"/>
      <c r="M16" s="190"/>
      <c r="N16" s="143"/>
      <c r="O16" s="214"/>
      <c r="P16" s="208"/>
      <c r="Q16" s="210"/>
      <c r="R16" s="177"/>
      <c r="S16" s="206"/>
      <c r="T16" s="144" t="s">
        <v>716</v>
      </c>
      <c r="U16" s="144" t="s">
        <v>716</v>
      </c>
      <c r="V16" s="204"/>
      <c r="W16" s="204"/>
      <c r="X16" s="204"/>
      <c r="Y16" s="204"/>
      <c r="Z16" s="190"/>
      <c r="AA16" s="190"/>
    </row>
    <row r="17" spans="1:27" ht="19.5" customHeight="1">
      <c r="A17" s="207">
        <v>7</v>
      </c>
      <c r="B17" s="207"/>
      <c r="C17" s="209"/>
      <c r="D17" s="176">
        <v>0</v>
      </c>
      <c r="E17" s="205"/>
      <c r="F17" s="142" t="s">
        <v>715</v>
      </c>
      <c r="G17" s="142" t="s">
        <v>715</v>
      </c>
      <c r="H17" s="203"/>
      <c r="I17" s="203"/>
      <c r="J17" s="203"/>
      <c r="K17" s="203"/>
      <c r="L17" s="189"/>
      <c r="M17" s="189"/>
      <c r="N17" s="143"/>
      <c r="O17" s="207">
        <v>23</v>
      </c>
      <c r="P17" s="207"/>
      <c r="Q17" s="209" t="s">
        <v>717</v>
      </c>
      <c r="R17" s="176">
        <v>0</v>
      </c>
      <c r="S17" s="205"/>
      <c r="T17" s="142" t="s">
        <v>715</v>
      </c>
      <c r="U17" s="142" t="s">
        <v>715</v>
      </c>
      <c r="V17" s="203"/>
      <c r="W17" s="203"/>
      <c r="X17" s="203"/>
      <c r="Y17" s="203"/>
      <c r="Z17" s="189"/>
      <c r="AA17" s="189"/>
    </row>
    <row r="18" spans="1:27" ht="19.5" customHeight="1">
      <c r="A18" s="208"/>
      <c r="B18" s="208"/>
      <c r="C18" s="210"/>
      <c r="D18" s="177"/>
      <c r="E18" s="206"/>
      <c r="F18" s="144" t="s">
        <v>716</v>
      </c>
      <c r="G18" s="144" t="s">
        <v>716</v>
      </c>
      <c r="H18" s="204"/>
      <c r="I18" s="204"/>
      <c r="J18" s="204"/>
      <c r="K18" s="204"/>
      <c r="L18" s="190"/>
      <c r="M18" s="190"/>
      <c r="N18" s="143"/>
      <c r="O18" s="214"/>
      <c r="P18" s="208"/>
      <c r="Q18" s="210"/>
      <c r="R18" s="177"/>
      <c r="S18" s="206"/>
      <c r="T18" s="144" t="s">
        <v>716</v>
      </c>
      <c r="U18" s="144" t="s">
        <v>716</v>
      </c>
      <c r="V18" s="204"/>
      <c r="W18" s="204"/>
      <c r="X18" s="204"/>
      <c r="Y18" s="204"/>
      <c r="Z18" s="190"/>
      <c r="AA18" s="190"/>
    </row>
    <row r="19" spans="1:27" ht="19.5" customHeight="1">
      <c r="A19" s="207">
        <v>8</v>
      </c>
      <c r="B19" s="207"/>
      <c r="C19" s="209" t="s">
        <v>718</v>
      </c>
      <c r="D19" s="176">
        <v>0</v>
      </c>
      <c r="E19" s="205"/>
      <c r="F19" s="142" t="s">
        <v>715</v>
      </c>
      <c r="G19" s="142" t="s">
        <v>715</v>
      </c>
      <c r="H19" s="203"/>
      <c r="I19" s="203"/>
      <c r="J19" s="203"/>
      <c r="K19" s="203"/>
      <c r="L19" s="189"/>
      <c r="M19" s="189"/>
      <c r="N19" s="143"/>
      <c r="O19" s="207">
        <v>24</v>
      </c>
      <c r="P19" s="207"/>
      <c r="Q19" s="209" t="s">
        <v>740</v>
      </c>
      <c r="R19" s="176">
        <v>0</v>
      </c>
      <c r="S19" s="205"/>
      <c r="T19" s="142" t="s">
        <v>715</v>
      </c>
      <c r="U19" s="142" t="s">
        <v>715</v>
      </c>
      <c r="V19" s="203"/>
      <c r="W19" s="203"/>
      <c r="X19" s="203"/>
      <c r="Y19" s="203"/>
      <c r="Z19" s="189"/>
      <c r="AA19" s="189"/>
    </row>
    <row r="20" spans="1:27" ht="19.5" customHeight="1">
      <c r="A20" s="208"/>
      <c r="B20" s="208"/>
      <c r="C20" s="210"/>
      <c r="D20" s="211"/>
      <c r="E20" s="206"/>
      <c r="F20" s="144" t="s">
        <v>716</v>
      </c>
      <c r="G20" s="144" t="s">
        <v>716</v>
      </c>
      <c r="H20" s="204"/>
      <c r="I20" s="204"/>
      <c r="J20" s="204"/>
      <c r="K20" s="204"/>
      <c r="L20" s="190"/>
      <c r="M20" s="190"/>
      <c r="N20" s="143"/>
      <c r="O20" s="214"/>
      <c r="P20" s="208"/>
      <c r="Q20" s="215"/>
      <c r="R20" s="177"/>
      <c r="S20" s="206"/>
      <c r="T20" s="144" t="s">
        <v>716</v>
      </c>
      <c r="U20" s="144" t="s">
        <v>716</v>
      </c>
      <c r="V20" s="204"/>
      <c r="W20" s="204"/>
      <c r="X20" s="204"/>
      <c r="Y20" s="204"/>
      <c r="Z20" s="190"/>
      <c r="AA20" s="190"/>
    </row>
    <row r="21" spans="1:27" ht="19.5" customHeight="1">
      <c r="A21" s="207">
        <v>9</v>
      </c>
      <c r="B21" s="207"/>
      <c r="C21" s="209" t="s">
        <v>717</v>
      </c>
      <c r="D21" s="176">
        <v>0</v>
      </c>
      <c r="E21" s="205"/>
      <c r="F21" s="142" t="s">
        <v>715</v>
      </c>
      <c r="G21" s="142" t="s">
        <v>715</v>
      </c>
      <c r="H21" s="203"/>
      <c r="I21" s="203"/>
      <c r="J21" s="203"/>
      <c r="K21" s="203"/>
      <c r="L21" s="189"/>
      <c r="M21" s="189"/>
      <c r="N21" s="143"/>
      <c r="O21" s="207">
        <v>25</v>
      </c>
      <c r="P21" s="207"/>
      <c r="Q21" s="209"/>
      <c r="R21" s="176">
        <v>0</v>
      </c>
      <c r="S21" s="205"/>
      <c r="T21" s="142" t="s">
        <v>715</v>
      </c>
      <c r="U21" s="142" t="s">
        <v>715</v>
      </c>
      <c r="V21" s="203"/>
      <c r="W21" s="203"/>
      <c r="X21" s="203"/>
      <c r="Y21" s="203"/>
      <c r="Z21" s="189"/>
      <c r="AA21" s="189"/>
    </row>
    <row r="22" spans="1:27" ht="19.5" customHeight="1">
      <c r="A22" s="208"/>
      <c r="B22" s="208"/>
      <c r="C22" s="210"/>
      <c r="D22" s="211"/>
      <c r="E22" s="206"/>
      <c r="F22" s="144" t="s">
        <v>716</v>
      </c>
      <c r="G22" s="144" t="s">
        <v>716</v>
      </c>
      <c r="H22" s="204"/>
      <c r="I22" s="204"/>
      <c r="J22" s="204"/>
      <c r="K22" s="204"/>
      <c r="L22" s="190"/>
      <c r="M22" s="190"/>
      <c r="N22" s="143"/>
      <c r="O22" s="214"/>
      <c r="P22" s="208"/>
      <c r="Q22" s="210"/>
      <c r="R22" s="177"/>
      <c r="S22" s="206"/>
      <c r="T22" s="144" t="s">
        <v>716</v>
      </c>
      <c r="U22" s="144" t="s">
        <v>716</v>
      </c>
      <c r="V22" s="204"/>
      <c r="W22" s="204"/>
      <c r="X22" s="204"/>
      <c r="Y22" s="204"/>
      <c r="Z22" s="190"/>
      <c r="AA22" s="190"/>
    </row>
    <row r="23" spans="1:27" ht="19.5" customHeight="1">
      <c r="A23" s="207">
        <v>10</v>
      </c>
      <c r="B23" s="207"/>
      <c r="C23" s="209"/>
      <c r="D23" s="176">
        <v>0</v>
      </c>
      <c r="E23" s="205"/>
      <c r="F23" s="142" t="s">
        <v>715</v>
      </c>
      <c r="G23" s="142" t="s">
        <v>715</v>
      </c>
      <c r="H23" s="203"/>
      <c r="I23" s="203"/>
      <c r="J23" s="203"/>
      <c r="K23" s="203"/>
      <c r="L23" s="189"/>
      <c r="M23" s="189"/>
      <c r="N23" s="143"/>
      <c r="O23" s="207">
        <v>26</v>
      </c>
      <c r="P23" s="207"/>
      <c r="Q23" s="209"/>
      <c r="R23" s="176">
        <v>0</v>
      </c>
      <c r="S23" s="205"/>
      <c r="T23" s="142" t="s">
        <v>715</v>
      </c>
      <c r="U23" s="142" t="s">
        <v>715</v>
      </c>
      <c r="V23" s="203"/>
      <c r="W23" s="203"/>
      <c r="X23" s="203"/>
      <c r="Y23" s="203"/>
      <c r="Z23" s="189"/>
      <c r="AA23" s="189"/>
    </row>
    <row r="24" spans="1:27" ht="19.5" customHeight="1">
      <c r="A24" s="208"/>
      <c r="B24" s="208"/>
      <c r="C24" s="210"/>
      <c r="D24" s="211"/>
      <c r="E24" s="206"/>
      <c r="F24" s="144" t="s">
        <v>716</v>
      </c>
      <c r="G24" s="144" t="s">
        <v>716</v>
      </c>
      <c r="H24" s="204"/>
      <c r="I24" s="204"/>
      <c r="J24" s="204"/>
      <c r="K24" s="204"/>
      <c r="L24" s="190"/>
      <c r="M24" s="190"/>
      <c r="N24" s="143"/>
      <c r="O24" s="214"/>
      <c r="P24" s="208"/>
      <c r="Q24" s="210"/>
      <c r="R24" s="177"/>
      <c r="S24" s="206"/>
      <c r="T24" s="144" t="s">
        <v>716</v>
      </c>
      <c r="U24" s="144" t="s">
        <v>716</v>
      </c>
      <c r="V24" s="204"/>
      <c r="W24" s="204"/>
      <c r="X24" s="204"/>
      <c r="Y24" s="204"/>
      <c r="Z24" s="190"/>
      <c r="AA24" s="190"/>
    </row>
    <row r="25" spans="1:27" ht="19.5" customHeight="1">
      <c r="A25" s="207">
        <v>11</v>
      </c>
      <c r="B25" s="207"/>
      <c r="C25" s="209"/>
      <c r="D25" s="176">
        <v>0</v>
      </c>
      <c r="E25" s="205"/>
      <c r="F25" s="142" t="s">
        <v>715</v>
      </c>
      <c r="G25" s="142" t="s">
        <v>715</v>
      </c>
      <c r="H25" s="203"/>
      <c r="I25" s="203"/>
      <c r="J25" s="203"/>
      <c r="K25" s="203"/>
      <c r="L25" s="189"/>
      <c r="M25" s="189"/>
      <c r="N25" s="143"/>
      <c r="O25" s="207">
        <v>27</v>
      </c>
      <c r="P25" s="207"/>
      <c r="Q25" s="209"/>
      <c r="R25" s="176">
        <v>0</v>
      </c>
      <c r="S25" s="205"/>
      <c r="T25" s="142" t="s">
        <v>715</v>
      </c>
      <c r="U25" s="142" t="s">
        <v>715</v>
      </c>
      <c r="V25" s="203"/>
      <c r="W25" s="203"/>
      <c r="X25" s="203"/>
      <c r="Y25" s="203"/>
      <c r="Z25" s="189"/>
      <c r="AA25" s="189"/>
    </row>
    <row r="26" spans="1:27" ht="19.5" customHeight="1">
      <c r="A26" s="208"/>
      <c r="B26" s="208"/>
      <c r="C26" s="210"/>
      <c r="D26" s="211"/>
      <c r="E26" s="206"/>
      <c r="F26" s="144" t="s">
        <v>716</v>
      </c>
      <c r="G26" s="144" t="s">
        <v>716</v>
      </c>
      <c r="H26" s="204"/>
      <c r="I26" s="204"/>
      <c r="J26" s="204"/>
      <c r="K26" s="204"/>
      <c r="L26" s="190"/>
      <c r="M26" s="190"/>
      <c r="N26" s="143"/>
      <c r="O26" s="214"/>
      <c r="P26" s="208"/>
      <c r="Q26" s="210"/>
      <c r="R26" s="177"/>
      <c r="S26" s="206"/>
      <c r="T26" s="144" t="s">
        <v>716</v>
      </c>
      <c r="U26" s="144" t="s">
        <v>716</v>
      </c>
      <c r="V26" s="204"/>
      <c r="W26" s="204"/>
      <c r="X26" s="204"/>
      <c r="Y26" s="204"/>
      <c r="Z26" s="190"/>
      <c r="AA26" s="190"/>
    </row>
    <row r="27" spans="1:27" ht="19.5" customHeight="1">
      <c r="A27" s="207">
        <v>12</v>
      </c>
      <c r="B27" s="207"/>
      <c r="C27" s="209"/>
      <c r="D27" s="176">
        <v>0</v>
      </c>
      <c r="E27" s="205"/>
      <c r="F27" s="142" t="s">
        <v>715</v>
      </c>
      <c r="G27" s="142" t="s">
        <v>715</v>
      </c>
      <c r="H27" s="203"/>
      <c r="I27" s="203"/>
      <c r="J27" s="203"/>
      <c r="K27" s="203"/>
      <c r="L27" s="189"/>
      <c r="M27" s="189"/>
      <c r="N27" s="143"/>
      <c r="O27" s="207">
        <v>28</v>
      </c>
      <c r="P27" s="207"/>
      <c r="Q27" s="209"/>
      <c r="R27" s="176">
        <v>0</v>
      </c>
      <c r="S27" s="205"/>
      <c r="T27" s="142" t="s">
        <v>715</v>
      </c>
      <c r="U27" s="142" t="s">
        <v>715</v>
      </c>
      <c r="V27" s="203"/>
      <c r="W27" s="203"/>
      <c r="X27" s="203"/>
      <c r="Y27" s="203"/>
      <c r="Z27" s="189"/>
      <c r="AA27" s="189"/>
    </row>
    <row r="28" spans="1:27" ht="19.5" customHeight="1">
      <c r="A28" s="208"/>
      <c r="B28" s="208"/>
      <c r="C28" s="210"/>
      <c r="D28" s="211"/>
      <c r="E28" s="206"/>
      <c r="F28" s="144" t="s">
        <v>716</v>
      </c>
      <c r="G28" s="144" t="s">
        <v>716</v>
      </c>
      <c r="H28" s="204"/>
      <c r="I28" s="204"/>
      <c r="J28" s="204"/>
      <c r="K28" s="204"/>
      <c r="L28" s="190"/>
      <c r="M28" s="190"/>
      <c r="N28" s="143"/>
      <c r="O28" s="214"/>
      <c r="P28" s="208"/>
      <c r="Q28" s="210"/>
      <c r="R28" s="177"/>
      <c r="S28" s="206"/>
      <c r="T28" s="144" t="s">
        <v>716</v>
      </c>
      <c r="U28" s="144" t="s">
        <v>716</v>
      </c>
      <c r="V28" s="204"/>
      <c r="W28" s="204"/>
      <c r="X28" s="204"/>
      <c r="Y28" s="204"/>
      <c r="Z28" s="190"/>
      <c r="AA28" s="190"/>
    </row>
    <row r="29" spans="1:27" ht="19.5" customHeight="1">
      <c r="A29" s="207">
        <v>13</v>
      </c>
      <c r="B29" s="207"/>
      <c r="C29" s="209"/>
      <c r="D29" s="176">
        <v>0</v>
      </c>
      <c r="E29" s="205"/>
      <c r="F29" s="142" t="s">
        <v>715</v>
      </c>
      <c r="G29" s="142" t="s">
        <v>715</v>
      </c>
      <c r="H29" s="203"/>
      <c r="I29" s="203"/>
      <c r="J29" s="203"/>
      <c r="K29" s="203"/>
      <c r="L29" s="189"/>
      <c r="M29" s="189"/>
      <c r="N29" s="143"/>
      <c r="O29" s="207">
        <v>29</v>
      </c>
      <c r="P29" s="207"/>
      <c r="Q29" s="209" t="s">
        <v>718</v>
      </c>
      <c r="R29" s="176">
        <v>0</v>
      </c>
      <c r="S29" s="205"/>
      <c r="T29" s="142" t="s">
        <v>715</v>
      </c>
      <c r="U29" s="142" t="s">
        <v>715</v>
      </c>
      <c r="V29" s="203"/>
      <c r="W29" s="203"/>
      <c r="X29" s="203"/>
      <c r="Y29" s="203"/>
      <c r="Z29" s="189"/>
      <c r="AA29" s="189"/>
    </row>
    <row r="30" spans="1:27" ht="19.5" customHeight="1">
      <c r="A30" s="208"/>
      <c r="B30" s="208"/>
      <c r="C30" s="210"/>
      <c r="D30" s="211"/>
      <c r="E30" s="206"/>
      <c r="F30" s="144" t="s">
        <v>716</v>
      </c>
      <c r="G30" s="144" t="s">
        <v>716</v>
      </c>
      <c r="H30" s="204"/>
      <c r="I30" s="204"/>
      <c r="J30" s="204"/>
      <c r="K30" s="204"/>
      <c r="L30" s="190"/>
      <c r="M30" s="190"/>
      <c r="N30" s="143"/>
      <c r="O30" s="214"/>
      <c r="P30" s="208"/>
      <c r="Q30" s="210"/>
      <c r="R30" s="177"/>
      <c r="S30" s="206"/>
      <c r="T30" s="144" t="s">
        <v>716</v>
      </c>
      <c r="U30" s="144" t="s">
        <v>716</v>
      </c>
      <c r="V30" s="204"/>
      <c r="W30" s="204"/>
      <c r="X30" s="204"/>
      <c r="Y30" s="204"/>
      <c r="Z30" s="190"/>
      <c r="AA30" s="190"/>
    </row>
    <row r="31" spans="1:27" ht="19.5" customHeight="1">
      <c r="A31" s="207">
        <v>14</v>
      </c>
      <c r="B31" s="207"/>
      <c r="C31" s="209"/>
      <c r="D31" s="176">
        <v>0</v>
      </c>
      <c r="E31" s="205"/>
      <c r="F31" s="142" t="s">
        <v>715</v>
      </c>
      <c r="G31" s="142" t="s">
        <v>715</v>
      </c>
      <c r="H31" s="203"/>
      <c r="I31" s="203"/>
      <c r="J31" s="203"/>
      <c r="K31" s="203"/>
      <c r="L31" s="189"/>
      <c r="M31" s="189"/>
      <c r="N31" s="143"/>
      <c r="O31" s="207">
        <v>30</v>
      </c>
      <c r="P31" s="207"/>
      <c r="Q31" s="209" t="s">
        <v>717</v>
      </c>
      <c r="R31" s="176">
        <v>0</v>
      </c>
      <c r="S31" s="205"/>
      <c r="T31" s="142" t="s">
        <v>715</v>
      </c>
      <c r="U31" s="142" t="s">
        <v>715</v>
      </c>
      <c r="V31" s="203"/>
      <c r="W31" s="203"/>
      <c r="X31" s="203"/>
      <c r="Y31" s="203"/>
      <c r="Z31" s="189"/>
      <c r="AA31" s="189"/>
    </row>
    <row r="32" spans="1:27" ht="19.5" customHeight="1">
      <c r="A32" s="208"/>
      <c r="B32" s="208"/>
      <c r="C32" s="210"/>
      <c r="D32" s="211"/>
      <c r="E32" s="206"/>
      <c r="F32" s="144" t="s">
        <v>716</v>
      </c>
      <c r="G32" s="144" t="s">
        <v>716</v>
      </c>
      <c r="H32" s="204"/>
      <c r="I32" s="204"/>
      <c r="J32" s="204"/>
      <c r="K32" s="204"/>
      <c r="L32" s="190"/>
      <c r="M32" s="190"/>
      <c r="N32" s="143"/>
      <c r="O32" s="214"/>
      <c r="P32" s="208"/>
      <c r="Q32" s="210"/>
      <c r="R32" s="177"/>
      <c r="S32" s="206"/>
      <c r="T32" s="144" t="s">
        <v>716</v>
      </c>
      <c r="U32" s="144" t="s">
        <v>716</v>
      </c>
      <c r="V32" s="204"/>
      <c r="W32" s="204"/>
      <c r="X32" s="204"/>
      <c r="Y32" s="204"/>
      <c r="Z32" s="190"/>
      <c r="AA32" s="190"/>
    </row>
    <row r="33" spans="1:27" ht="19.5" customHeight="1">
      <c r="A33" s="207">
        <v>15</v>
      </c>
      <c r="B33" s="207"/>
      <c r="C33" s="209" t="s">
        <v>718</v>
      </c>
      <c r="D33" s="176">
        <v>0</v>
      </c>
      <c r="E33" s="205"/>
      <c r="F33" s="142" t="s">
        <v>715</v>
      </c>
      <c r="G33" s="142" t="s">
        <v>715</v>
      </c>
      <c r="H33" s="203"/>
      <c r="I33" s="203"/>
      <c r="J33" s="203"/>
      <c r="K33" s="203"/>
      <c r="L33" s="189"/>
      <c r="M33" s="189"/>
      <c r="N33" s="143"/>
      <c r="O33" s="207">
        <v>31</v>
      </c>
      <c r="P33" s="207"/>
      <c r="Q33" s="209" t="s">
        <v>741</v>
      </c>
      <c r="R33" s="176">
        <v>0</v>
      </c>
      <c r="S33" s="205"/>
      <c r="T33" s="142" t="s">
        <v>715</v>
      </c>
      <c r="U33" s="142" t="s">
        <v>715</v>
      </c>
      <c r="V33" s="203"/>
      <c r="W33" s="203"/>
      <c r="X33" s="203"/>
      <c r="Y33" s="203"/>
      <c r="Z33" s="189"/>
      <c r="AA33" s="189"/>
    </row>
    <row r="34" spans="1:27" ht="19.5" customHeight="1">
      <c r="A34" s="208"/>
      <c r="B34" s="208"/>
      <c r="C34" s="210"/>
      <c r="D34" s="211"/>
      <c r="E34" s="206"/>
      <c r="F34" s="144" t="s">
        <v>716</v>
      </c>
      <c r="G34" s="144" t="s">
        <v>716</v>
      </c>
      <c r="H34" s="204"/>
      <c r="I34" s="204"/>
      <c r="J34" s="204"/>
      <c r="K34" s="204"/>
      <c r="L34" s="190"/>
      <c r="M34" s="190"/>
      <c r="N34" s="143"/>
      <c r="O34" s="214"/>
      <c r="P34" s="208"/>
      <c r="Q34" s="210"/>
      <c r="R34" s="177"/>
      <c r="S34" s="206"/>
      <c r="T34" s="144" t="s">
        <v>716</v>
      </c>
      <c r="U34" s="144" t="s">
        <v>716</v>
      </c>
      <c r="V34" s="204"/>
      <c r="W34" s="204"/>
      <c r="X34" s="204"/>
      <c r="Y34" s="204"/>
      <c r="Z34" s="190"/>
      <c r="AA34" s="190"/>
    </row>
    <row r="35" spans="1:27" ht="19.5" customHeight="1">
      <c r="A35" s="207">
        <v>16</v>
      </c>
      <c r="B35" s="207"/>
      <c r="C35" s="209" t="s">
        <v>717</v>
      </c>
      <c r="D35" s="176">
        <v>0</v>
      </c>
      <c r="E35" s="205"/>
      <c r="F35" s="142" t="s">
        <v>715</v>
      </c>
      <c r="G35" s="142" t="s">
        <v>715</v>
      </c>
      <c r="H35" s="203"/>
      <c r="I35" s="203"/>
      <c r="J35" s="203"/>
      <c r="K35" s="203"/>
      <c r="L35" s="189"/>
      <c r="M35" s="189"/>
      <c r="N35" s="143"/>
      <c r="O35" s="191" t="s">
        <v>700</v>
      </c>
      <c r="P35" s="192"/>
      <c r="Q35" s="193"/>
      <c r="R35" s="176">
        <f>SUM(D5:D36,R5:R34)</f>
        <v>0</v>
      </c>
      <c r="S35" s="176">
        <f>SUM(E5:E36,S5:S34)</f>
        <v>0</v>
      </c>
      <c r="T35" s="180"/>
      <c r="U35" s="181"/>
      <c r="V35" s="176">
        <f>SUM(H5:H36)+SUM(V5:V34)</f>
        <v>0</v>
      </c>
      <c r="W35" s="176">
        <f>SUM(I5:I36)+SUM(W5:W34)</f>
        <v>0</v>
      </c>
      <c r="X35" s="176">
        <f>SUM(J5:J36)+SUM(X5:X34)</f>
        <v>0</v>
      </c>
      <c r="Y35" s="176">
        <f>SUM(K5:K36)+SUM(Y5:Y34)</f>
        <v>0</v>
      </c>
      <c r="Z35" s="180"/>
      <c r="AA35" s="181"/>
    </row>
    <row r="36" spans="1:27" ht="19.5" customHeight="1">
      <c r="A36" s="208"/>
      <c r="B36" s="208"/>
      <c r="C36" s="210"/>
      <c r="D36" s="211"/>
      <c r="E36" s="206"/>
      <c r="F36" s="144" t="s">
        <v>716</v>
      </c>
      <c r="G36" s="144" t="s">
        <v>716</v>
      </c>
      <c r="H36" s="204"/>
      <c r="I36" s="204"/>
      <c r="J36" s="204"/>
      <c r="K36" s="204"/>
      <c r="L36" s="190"/>
      <c r="M36" s="190"/>
      <c r="N36" s="145"/>
      <c r="O36" s="194"/>
      <c r="P36" s="195"/>
      <c r="Q36" s="196"/>
      <c r="R36" s="177"/>
      <c r="S36" s="177"/>
      <c r="T36" s="182"/>
      <c r="U36" s="183"/>
      <c r="V36" s="177"/>
      <c r="W36" s="177"/>
      <c r="X36" s="177"/>
      <c r="Y36" s="177"/>
      <c r="Z36" s="182"/>
      <c r="AA36" s="183"/>
    </row>
    <row r="37" spans="1:27" ht="13.5">
      <c r="A37" s="146"/>
      <c r="B37" s="146"/>
      <c r="C37" s="146"/>
      <c r="D37" s="146"/>
      <c r="E37" s="146"/>
      <c r="F37" s="146"/>
      <c r="G37" s="146"/>
      <c r="H37" s="146"/>
      <c r="I37" s="146"/>
      <c r="J37" s="146"/>
      <c r="K37" s="146"/>
      <c r="L37" s="146"/>
      <c r="M37" s="147"/>
      <c r="N37" s="147"/>
      <c r="O37" s="147"/>
      <c r="P37" s="146"/>
      <c r="Q37" s="146"/>
      <c r="R37" s="146"/>
      <c r="S37" s="146"/>
      <c r="T37" s="146"/>
      <c r="U37" s="146"/>
      <c r="V37" s="146"/>
      <c r="W37" s="146"/>
      <c r="X37" s="146"/>
      <c r="Y37" s="146"/>
      <c r="Z37" s="146"/>
      <c r="AA37" s="146"/>
    </row>
    <row r="38" spans="1:27" ht="13.5">
      <c r="A38" s="146"/>
      <c r="B38" s="148" t="s">
        <v>701</v>
      </c>
      <c r="C38" s="198"/>
      <c r="D38" s="199"/>
      <c r="E38" s="200" t="s">
        <v>702</v>
      </c>
      <c r="F38" s="200"/>
      <c r="G38" s="201"/>
      <c r="H38" s="201"/>
      <c r="I38" s="202"/>
      <c r="J38" s="146"/>
      <c r="K38" s="200" t="s">
        <v>703</v>
      </c>
      <c r="L38" s="200"/>
      <c r="M38" s="187"/>
      <c r="N38" s="187"/>
      <c r="O38" s="187"/>
      <c r="P38" s="187"/>
      <c r="Q38" s="146"/>
      <c r="R38" s="175" t="s">
        <v>704</v>
      </c>
      <c r="S38" s="175"/>
      <c r="T38" s="175"/>
      <c r="U38" s="175"/>
      <c r="V38" s="188"/>
      <c r="W38" s="188"/>
      <c r="X38" s="184" t="s">
        <v>705</v>
      </c>
      <c r="Y38" s="185"/>
      <c r="Z38" s="185"/>
      <c r="AA38" s="174" t="s">
        <v>7</v>
      </c>
    </row>
    <row r="39" spans="1:27" ht="13.5">
      <c r="A39" s="146"/>
      <c r="B39" s="148" t="s">
        <v>722</v>
      </c>
      <c r="C39" s="245"/>
      <c r="D39" s="245"/>
      <c r="E39" s="245"/>
      <c r="F39" s="245"/>
      <c r="G39" s="245"/>
      <c r="H39" s="245"/>
      <c r="I39" s="245"/>
      <c r="J39" s="245"/>
      <c r="K39" s="245"/>
      <c r="L39" s="245"/>
      <c r="M39" s="245"/>
      <c r="N39" s="245"/>
      <c r="O39" s="245"/>
      <c r="P39" s="245"/>
      <c r="Q39" s="146"/>
      <c r="R39" s="175" t="s">
        <v>706</v>
      </c>
      <c r="S39" s="175"/>
      <c r="T39" s="150" t="s">
        <v>707</v>
      </c>
      <c r="U39" s="149" t="s">
        <v>708</v>
      </c>
      <c r="V39" s="174" t="s">
        <v>709</v>
      </c>
      <c r="W39" s="186"/>
      <c r="X39" s="178" t="s">
        <v>710</v>
      </c>
      <c r="Y39" s="179"/>
      <c r="Z39" s="179"/>
      <c r="AA39" s="174"/>
    </row>
  </sheetData>
  <sheetProtection/>
  <mergeCells count="389">
    <mergeCell ref="A1:D1"/>
    <mergeCell ref="E1:T1"/>
    <mergeCell ref="C3:C4"/>
    <mergeCell ref="D3:D4"/>
    <mergeCell ref="E3:E4"/>
    <mergeCell ref="O2:O4"/>
    <mergeCell ref="F4:G4"/>
    <mergeCell ref="H3:J3"/>
    <mergeCell ref="K3:K4"/>
    <mergeCell ref="R3:R4"/>
    <mergeCell ref="V1:AA1"/>
    <mergeCell ref="AA2:AA4"/>
    <mergeCell ref="T3:U3"/>
    <mergeCell ref="P2:P4"/>
    <mergeCell ref="Q2:Y2"/>
    <mergeCell ref="T4:U4"/>
    <mergeCell ref="V3:X3"/>
    <mergeCell ref="Y3:Y4"/>
    <mergeCell ref="Z2:Z4"/>
    <mergeCell ref="Q3:Q4"/>
    <mergeCell ref="S3:S4"/>
    <mergeCell ref="A2:A4"/>
    <mergeCell ref="B2:B4"/>
    <mergeCell ref="C2:K2"/>
    <mergeCell ref="L2:L4"/>
    <mergeCell ref="F3:G3"/>
    <mergeCell ref="R5:R6"/>
    <mergeCell ref="S5:S6"/>
    <mergeCell ref="A7:A8"/>
    <mergeCell ref="B7:B8"/>
    <mergeCell ref="C7:C8"/>
    <mergeCell ref="D7:D8"/>
    <mergeCell ref="A5:A6"/>
    <mergeCell ref="B5:B6"/>
    <mergeCell ref="C5:C6"/>
    <mergeCell ref="D5:D6"/>
    <mergeCell ref="M5:M6"/>
    <mergeCell ref="I5:I6"/>
    <mergeCell ref="E7:E8"/>
    <mergeCell ref="M2:M4"/>
    <mergeCell ref="V5:V6"/>
    <mergeCell ref="W5:W6"/>
    <mergeCell ref="M7:M8"/>
    <mergeCell ref="O7:O8"/>
    <mergeCell ref="V7:V8"/>
    <mergeCell ref="W7:W8"/>
    <mergeCell ref="S7:S8"/>
    <mergeCell ref="Z7:Z8"/>
    <mergeCell ref="P5:P6"/>
    <mergeCell ref="Q5:Q6"/>
    <mergeCell ref="O5:O6"/>
    <mergeCell ref="E5:E6"/>
    <mergeCell ref="H5:H6"/>
    <mergeCell ref="J5:J6"/>
    <mergeCell ref="K5:K6"/>
    <mergeCell ref="L5:L6"/>
    <mergeCell ref="Z5:Z6"/>
    <mergeCell ref="AA5:AA6"/>
    <mergeCell ref="X5:X6"/>
    <mergeCell ref="Y5:Y6"/>
    <mergeCell ref="AA7:AA8"/>
    <mergeCell ref="X7:X8"/>
    <mergeCell ref="Y7:Y8"/>
    <mergeCell ref="R9:R10"/>
    <mergeCell ref="S9:S10"/>
    <mergeCell ref="L7:L8"/>
    <mergeCell ref="P7:P8"/>
    <mergeCell ref="Q7:Q8"/>
    <mergeCell ref="H7:H8"/>
    <mergeCell ref="J7:J8"/>
    <mergeCell ref="I7:I8"/>
    <mergeCell ref="K7:K8"/>
    <mergeCell ref="R7:R8"/>
    <mergeCell ref="K9:K10"/>
    <mergeCell ref="L9:L10"/>
    <mergeCell ref="Z11:Z12"/>
    <mergeCell ref="P9:P10"/>
    <mergeCell ref="Z9:Z10"/>
    <mergeCell ref="M11:M12"/>
    <mergeCell ref="O11:O12"/>
    <mergeCell ref="M9:M10"/>
    <mergeCell ref="O9:O10"/>
    <mergeCell ref="Q9:Q10"/>
    <mergeCell ref="E9:E10"/>
    <mergeCell ref="H9:H10"/>
    <mergeCell ref="V11:V12"/>
    <mergeCell ref="W11:W12"/>
    <mergeCell ref="K11:K12"/>
    <mergeCell ref="L11:L12"/>
    <mergeCell ref="P11:P12"/>
    <mergeCell ref="Q11:Q12"/>
    <mergeCell ref="R11:R12"/>
    <mergeCell ref="S11:S12"/>
    <mergeCell ref="A11:A12"/>
    <mergeCell ref="B11:B12"/>
    <mergeCell ref="C11:C12"/>
    <mergeCell ref="D11:D12"/>
    <mergeCell ref="J9:J10"/>
    <mergeCell ref="I9:I10"/>
    <mergeCell ref="A9:A10"/>
    <mergeCell ref="B9:B10"/>
    <mergeCell ref="C9:C10"/>
    <mergeCell ref="D9:D10"/>
    <mergeCell ref="AA9:AA10"/>
    <mergeCell ref="I11:I12"/>
    <mergeCell ref="J11:J12"/>
    <mergeCell ref="X11:X12"/>
    <mergeCell ref="Y11:Y12"/>
    <mergeCell ref="X9:X10"/>
    <mergeCell ref="Y9:Y10"/>
    <mergeCell ref="V9:V10"/>
    <mergeCell ref="W9:W10"/>
    <mergeCell ref="AA11:AA12"/>
    <mergeCell ref="E11:E12"/>
    <mergeCell ref="H11:H12"/>
    <mergeCell ref="E15:E16"/>
    <mergeCell ref="H15:H16"/>
    <mergeCell ref="E13:E14"/>
    <mergeCell ref="H13:H14"/>
    <mergeCell ref="C13:C14"/>
    <mergeCell ref="D13:D14"/>
    <mergeCell ref="C15:C16"/>
    <mergeCell ref="D15:D16"/>
    <mergeCell ref="A15:A16"/>
    <mergeCell ref="B15:B16"/>
    <mergeCell ref="A13:A14"/>
    <mergeCell ref="B13:B14"/>
    <mergeCell ref="J17:J18"/>
    <mergeCell ref="I15:I16"/>
    <mergeCell ref="J15:J16"/>
    <mergeCell ref="K13:K14"/>
    <mergeCell ref="R13:R14"/>
    <mergeCell ref="P13:P14"/>
    <mergeCell ref="P15:P16"/>
    <mergeCell ref="M15:M16"/>
    <mergeCell ref="L13:L14"/>
    <mergeCell ref="M13:M14"/>
    <mergeCell ref="O13:O14"/>
    <mergeCell ref="R15:R16"/>
    <mergeCell ref="I13:I14"/>
    <mergeCell ref="J13:J14"/>
    <mergeCell ref="X13:X14"/>
    <mergeCell ref="S13:S14"/>
    <mergeCell ref="W13:W14"/>
    <mergeCell ref="V13:V14"/>
    <mergeCell ref="K15:K16"/>
    <mergeCell ref="V15:V16"/>
    <mergeCell ref="K17:K18"/>
    <mergeCell ref="L15:L16"/>
    <mergeCell ref="Q13:Q14"/>
    <mergeCell ref="Q15:Q16"/>
    <mergeCell ref="O15:O16"/>
    <mergeCell ref="AA13:AA14"/>
    <mergeCell ref="AA17:AA18"/>
    <mergeCell ref="Z17:Z18"/>
    <mergeCell ref="Y13:Y14"/>
    <mergeCell ref="AA15:AA16"/>
    <mergeCell ref="Z13:Z14"/>
    <mergeCell ref="S17:S18"/>
    <mergeCell ref="X15:X16"/>
    <mergeCell ref="Z15:Z16"/>
    <mergeCell ref="Y15:Y16"/>
    <mergeCell ref="S15:S16"/>
    <mergeCell ref="W17:W18"/>
    <mergeCell ref="X17:X18"/>
    <mergeCell ref="V17:V18"/>
    <mergeCell ref="W15:W16"/>
    <mergeCell ref="AA19:AA20"/>
    <mergeCell ref="V19:V20"/>
    <mergeCell ref="W19:W20"/>
    <mergeCell ref="X19:X20"/>
    <mergeCell ref="Z19:Z20"/>
    <mergeCell ref="Y19:Y20"/>
    <mergeCell ref="R17:R18"/>
    <mergeCell ref="Q17:Q18"/>
    <mergeCell ref="E19:E20"/>
    <mergeCell ref="P19:P20"/>
    <mergeCell ref="P17:P18"/>
    <mergeCell ref="O17:O18"/>
    <mergeCell ref="L17:L18"/>
    <mergeCell ref="M17:M18"/>
    <mergeCell ref="I19:I20"/>
    <mergeCell ref="J19:J20"/>
    <mergeCell ref="S19:S20"/>
    <mergeCell ref="Q19:Q20"/>
    <mergeCell ref="M19:M20"/>
    <mergeCell ref="O19:O20"/>
    <mergeCell ref="K19:K20"/>
    <mergeCell ref="R19:R20"/>
    <mergeCell ref="A19:A20"/>
    <mergeCell ref="B19:B20"/>
    <mergeCell ref="C19:C20"/>
    <mergeCell ref="D19:D20"/>
    <mergeCell ref="H19:H20"/>
    <mergeCell ref="L19:L20"/>
    <mergeCell ref="D17:D18"/>
    <mergeCell ref="E17:E18"/>
    <mergeCell ref="I17:I18"/>
    <mergeCell ref="A17:A18"/>
    <mergeCell ref="B17:B18"/>
    <mergeCell ref="C17:C18"/>
    <mergeCell ref="H17:H18"/>
    <mergeCell ref="M23:M24"/>
    <mergeCell ref="Z23:Z24"/>
    <mergeCell ref="S21:S22"/>
    <mergeCell ref="Y17:Y18"/>
    <mergeCell ref="V21:V22"/>
    <mergeCell ref="W21:W22"/>
    <mergeCell ref="O23:O24"/>
    <mergeCell ref="V23:V24"/>
    <mergeCell ref="W23:W24"/>
    <mergeCell ref="R21:R22"/>
    <mergeCell ref="K23:K24"/>
    <mergeCell ref="L23:L24"/>
    <mergeCell ref="E21:E22"/>
    <mergeCell ref="H21:H22"/>
    <mergeCell ref="I21:I22"/>
    <mergeCell ref="J21:J22"/>
    <mergeCell ref="E23:E24"/>
    <mergeCell ref="H23:H24"/>
    <mergeCell ref="I23:I24"/>
    <mergeCell ref="J23:J24"/>
    <mergeCell ref="A21:A22"/>
    <mergeCell ref="B21:B22"/>
    <mergeCell ref="C21:C22"/>
    <mergeCell ref="D21:D22"/>
    <mergeCell ref="A23:A24"/>
    <mergeCell ref="B23:B24"/>
    <mergeCell ref="C23:C24"/>
    <mergeCell ref="D23:D24"/>
    <mergeCell ref="AA23:AA24"/>
    <mergeCell ref="Y23:Y24"/>
    <mergeCell ref="P23:P24"/>
    <mergeCell ref="Q23:Q24"/>
    <mergeCell ref="R23:R24"/>
    <mergeCell ref="S23:S24"/>
    <mergeCell ref="X23:X24"/>
    <mergeCell ref="AA21:AA22"/>
    <mergeCell ref="K21:K22"/>
    <mergeCell ref="L21:L22"/>
    <mergeCell ref="M21:M22"/>
    <mergeCell ref="O21:O22"/>
    <mergeCell ref="X21:X22"/>
    <mergeCell ref="Y21:Y22"/>
    <mergeCell ref="Z21:Z22"/>
    <mergeCell ref="P21:P22"/>
    <mergeCell ref="Q21:Q22"/>
    <mergeCell ref="A25:A26"/>
    <mergeCell ref="B25:B26"/>
    <mergeCell ref="C25:C26"/>
    <mergeCell ref="D25:D26"/>
    <mergeCell ref="H27:H28"/>
    <mergeCell ref="Q25:Q26"/>
    <mergeCell ref="A27:A28"/>
    <mergeCell ref="B27:B28"/>
    <mergeCell ref="C27:C28"/>
    <mergeCell ref="D27:D28"/>
    <mergeCell ref="Z25:Z26"/>
    <mergeCell ref="AA27:AA28"/>
    <mergeCell ref="I27:I28"/>
    <mergeCell ref="J27:J28"/>
    <mergeCell ref="X27:X28"/>
    <mergeCell ref="Y27:Y28"/>
    <mergeCell ref="K27:K28"/>
    <mergeCell ref="S27:S28"/>
    <mergeCell ref="L27:L28"/>
    <mergeCell ref="M27:M28"/>
    <mergeCell ref="W27:W28"/>
    <mergeCell ref="P27:P28"/>
    <mergeCell ref="Z27:Z28"/>
    <mergeCell ref="R27:R28"/>
    <mergeCell ref="AA25:AA26"/>
    <mergeCell ref="K25:K26"/>
    <mergeCell ref="L25:L26"/>
    <mergeCell ref="M25:M26"/>
    <mergeCell ref="O25:O26"/>
    <mergeCell ref="R25:R26"/>
    <mergeCell ref="P31:P32"/>
    <mergeCell ref="L31:L32"/>
    <mergeCell ref="I31:I32"/>
    <mergeCell ref="P29:P30"/>
    <mergeCell ref="O27:O28"/>
    <mergeCell ref="V27:V28"/>
    <mergeCell ref="Q27:Q28"/>
    <mergeCell ref="W25:W26"/>
    <mergeCell ref="E25:E26"/>
    <mergeCell ref="H25:H26"/>
    <mergeCell ref="I25:I26"/>
    <mergeCell ref="P25:P26"/>
    <mergeCell ref="Y25:Y26"/>
    <mergeCell ref="J25:J26"/>
    <mergeCell ref="V25:V26"/>
    <mergeCell ref="X25:X26"/>
    <mergeCell ref="S25:S26"/>
    <mergeCell ref="W29:W30"/>
    <mergeCell ref="M31:M32"/>
    <mergeCell ref="O31:O32"/>
    <mergeCell ref="V31:V32"/>
    <mergeCell ref="W31:W32"/>
    <mergeCell ref="E27:E28"/>
    <mergeCell ref="S29:S30"/>
    <mergeCell ref="V29:V30"/>
    <mergeCell ref="H29:H30"/>
    <mergeCell ref="Q31:Q32"/>
    <mergeCell ref="B29:B30"/>
    <mergeCell ref="C29:C30"/>
    <mergeCell ref="D29:D30"/>
    <mergeCell ref="I29:I30"/>
    <mergeCell ref="J29:J30"/>
    <mergeCell ref="J31:J32"/>
    <mergeCell ref="E29:E30"/>
    <mergeCell ref="X29:X30"/>
    <mergeCell ref="Y29:Y30"/>
    <mergeCell ref="R29:R30"/>
    <mergeCell ref="Q29:Q30"/>
    <mergeCell ref="Z29:Z30"/>
    <mergeCell ref="A31:A32"/>
    <mergeCell ref="B31:B32"/>
    <mergeCell ref="C31:C32"/>
    <mergeCell ref="D31:D32"/>
    <mergeCell ref="A29:A30"/>
    <mergeCell ref="H33:H34"/>
    <mergeCell ref="K33:K34"/>
    <mergeCell ref="L33:L34"/>
    <mergeCell ref="M33:M34"/>
    <mergeCell ref="O33:O34"/>
    <mergeCell ref="AA29:AA30"/>
    <mergeCell ref="K29:K30"/>
    <mergeCell ref="L29:L30"/>
    <mergeCell ref="M29:M30"/>
    <mergeCell ref="O29:O30"/>
    <mergeCell ref="R33:R34"/>
    <mergeCell ref="R31:R32"/>
    <mergeCell ref="S31:S32"/>
    <mergeCell ref="E31:E32"/>
    <mergeCell ref="H31:H32"/>
    <mergeCell ref="K31:K32"/>
    <mergeCell ref="P33:P34"/>
    <mergeCell ref="I33:I34"/>
    <mergeCell ref="J33:J34"/>
    <mergeCell ref="E33:E34"/>
    <mergeCell ref="AA33:AA34"/>
    <mergeCell ref="X31:X32"/>
    <mergeCell ref="Y31:Y32"/>
    <mergeCell ref="Z31:Z32"/>
    <mergeCell ref="AA31:AA32"/>
    <mergeCell ref="S33:S34"/>
    <mergeCell ref="A33:A34"/>
    <mergeCell ref="B33:B34"/>
    <mergeCell ref="C33:C34"/>
    <mergeCell ref="D33:D34"/>
    <mergeCell ref="V33:V34"/>
    <mergeCell ref="Z33:Z34"/>
    <mergeCell ref="W33:W34"/>
    <mergeCell ref="X33:X34"/>
    <mergeCell ref="Y33:Y34"/>
    <mergeCell ref="Q33:Q34"/>
    <mergeCell ref="E35:E36"/>
    <mergeCell ref="H35:H36"/>
    <mergeCell ref="A35:A36"/>
    <mergeCell ref="B35:B36"/>
    <mergeCell ref="C35:C36"/>
    <mergeCell ref="D35:D36"/>
    <mergeCell ref="C39:P39"/>
    <mergeCell ref="V35:V36"/>
    <mergeCell ref="C38:D38"/>
    <mergeCell ref="E38:F38"/>
    <mergeCell ref="G38:I38"/>
    <mergeCell ref="K38:L38"/>
    <mergeCell ref="K35:K36"/>
    <mergeCell ref="L35:L36"/>
    <mergeCell ref="I35:I36"/>
    <mergeCell ref="J35:J36"/>
    <mergeCell ref="W35:W36"/>
    <mergeCell ref="M38:P38"/>
    <mergeCell ref="R38:W38"/>
    <mergeCell ref="T35:U36"/>
    <mergeCell ref="M35:M36"/>
    <mergeCell ref="O35:Q36"/>
    <mergeCell ref="AA38:AA39"/>
    <mergeCell ref="R39:S39"/>
    <mergeCell ref="X35:X36"/>
    <mergeCell ref="Y35:Y36"/>
    <mergeCell ref="X39:Z39"/>
    <mergeCell ref="Z35:AA36"/>
    <mergeCell ref="X38:Z38"/>
    <mergeCell ref="V39:W39"/>
    <mergeCell ref="R35:R36"/>
    <mergeCell ref="S35:S36"/>
  </mergeCells>
  <printOptions/>
  <pageMargins left="0.4330708661417323" right="0.1968503937007874" top="0.5905511811023623" bottom="0.15748031496062992" header="0.5118110236220472" footer="0.511811023622047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jinji064</dc:creator>
  <cp:keywords/>
  <dc:description/>
  <cp:lastModifiedBy>江竜とも子</cp:lastModifiedBy>
  <cp:lastPrinted>2018-01-16T02:34:41Z</cp:lastPrinted>
  <dcterms:created xsi:type="dcterms:W3CDTF">1999-01-21T04:29:17Z</dcterms:created>
  <dcterms:modified xsi:type="dcterms:W3CDTF">2018-01-30T06:57:52Z</dcterms:modified>
  <cp:category/>
  <cp:version/>
  <cp:contentType/>
  <cp:contentStatus/>
</cp:coreProperties>
</file>